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2026\Informe Trimestral Empresas Públicas\II Trimestre\INFORME\"/>
    </mc:Choice>
  </mc:AlternateContent>
  <xr:revisionPtr revIDLastSave="0" documentId="13_ncr:1_{B86B3E70-54FD-4E2F-9D0D-CE20E02471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 TRIMESTRE 2026" sheetId="5" r:id="rId1"/>
  </sheets>
  <definedNames>
    <definedName name="_xlnm.Print_Titles" localSheetId="0">'II TRIMESTRE 2026'!$A:$B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0" i="5" l="1"/>
  <c r="J3" i="5"/>
  <c r="J10" i="5"/>
  <c r="J14" i="5"/>
  <c r="J22" i="5"/>
  <c r="J26" i="5"/>
  <c r="J35" i="5"/>
  <c r="J9" i="5" l="1"/>
  <c r="J32" i="5" s="1"/>
  <c r="J30" i="5"/>
  <c r="J31" i="5"/>
  <c r="J20" i="5" l="1"/>
  <c r="J33" i="5" s="1"/>
  <c r="AI36" i="5"/>
  <c r="AI37" i="5" l="1"/>
  <c r="AI38" i="5"/>
  <c r="AI43" i="5"/>
  <c r="AI41" i="5"/>
  <c r="AI42" i="5"/>
  <c r="H3" i="5" l="1"/>
  <c r="O3" i="5"/>
  <c r="C3" i="5"/>
  <c r="E3" i="5"/>
  <c r="F3" i="5"/>
  <c r="I3" i="5"/>
  <c r="K3" i="5"/>
  <c r="L3" i="5"/>
  <c r="M3" i="5"/>
  <c r="N3" i="5"/>
  <c r="Q3" i="5"/>
  <c r="S3" i="5"/>
  <c r="T3" i="5"/>
  <c r="U3" i="5"/>
  <c r="V3" i="5"/>
  <c r="Y3" i="5"/>
  <c r="AA3" i="5"/>
  <c r="AB3" i="5"/>
  <c r="AC3" i="5"/>
  <c r="D3" i="5"/>
  <c r="AG3" i="5"/>
  <c r="AH3" i="5"/>
  <c r="R3" i="5"/>
  <c r="Z3" i="5"/>
  <c r="AF3" i="5"/>
  <c r="G3" i="5"/>
  <c r="P3" i="5"/>
  <c r="W3" i="5"/>
  <c r="X3" i="5"/>
  <c r="AD3" i="5"/>
  <c r="AE3" i="5"/>
  <c r="C10" i="5"/>
  <c r="E10" i="5"/>
  <c r="K10" i="5"/>
  <c r="L10" i="5"/>
  <c r="S10" i="5"/>
  <c r="T10" i="5"/>
  <c r="AA10" i="5"/>
  <c r="AG10" i="5"/>
  <c r="AH10" i="5"/>
  <c r="G10" i="5"/>
  <c r="H10" i="5"/>
  <c r="I10" i="5"/>
  <c r="M10" i="5"/>
  <c r="O10" i="5"/>
  <c r="P10" i="5"/>
  <c r="Q10" i="5"/>
  <c r="R10" i="5"/>
  <c r="U10" i="5"/>
  <c r="W10" i="5"/>
  <c r="X10" i="5"/>
  <c r="Y10" i="5"/>
  <c r="Z10" i="5"/>
  <c r="AB10" i="5"/>
  <c r="AD10" i="5"/>
  <c r="AE10" i="5"/>
  <c r="D10" i="5"/>
  <c r="AF10" i="5"/>
  <c r="F10" i="5"/>
  <c r="N10" i="5"/>
  <c r="V10" i="5"/>
  <c r="AC10" i="5"/>
  <c r="C14" i="5"/>
  <c r="E14" i="5"/>
  <c r="F14" i="5"/>
  <c r="K14" i="5"/>
  <c r="L14" i="5"/>
  <c r="N14" i="5"/>
  <c r="S14" i="5"/>
  <c r="T14" i="5"/>
  <c r="V14" i="5"/>
  <c r="AA14" i="5"/>
  <c r="AC14" i="5"/>
  <c r="AG14" i="5"/>
  <c r="AH14" i="5"/>
  <c r="G14" i="5"/>
  <c r="H14" i="5"/>
  <c r="I14" i="5"/>
  <c r="M14" i="5"/>
  <c r="O14" i="5"/>
  <c r="P14" i="5"/>
  <c r="Q14" i="5"/>
  <c r="R14" i="5"/>
  <c r="U14" i="5"/>
  <c r="W14" i="5"/>
  <c r="X14" i="5"/>
  <c r="Y14" i="5"/>
  <c r="Z14" i="5"/>
  <c r="AB14" i="5"/>
  <c r="AD14" i="5"/>
  <c r="AE14" i="5"/>
  <c r="D14" i="5"/>
  <c r="AF14" i="5"/>
  <c r="G22" i="5"/>
  <c r="H22" i="5"/>
  <c r="O22" i="5"/>
  <c r="P22" i="5"/>
  <c r="R22" i="5"/>
  <c r="W22" i="5"/>
  <c r="X22" i="5"/>
  <c r="Z22" i="5"/>
  <c r="AD22" i="5"/>
  <c r="AE22" i="5"/>
  <c r="AF22" i="5"/>
  <c r="C22" i="5"/>
  <c r="E22" i="5"/>
  <c r="F22" i="5"/>
  <c r="I22" i="5"/>
  <c r="K22" i="5"/>
  <c r="L22" i="5"/>
  <c r="M22" i="5"/>
  <c r="N22" i="5"/>
  <c r="Q22" i="5"/>
  <c r="S22" i="5"/>
  <c r="T22" i="5"/>
  <c r="U22" i="5"/>
  <c r="V22" i="5"/>
  <c r="Y22" i="5"/>
  <c r="AA22" i="5"/>
  <c r="AB22" i="5"/>
  <c r="AC22" i="5"/>
  <c r="D22" i="5"/>
  <c r="AG22" i="5"/>
  <c r="AH22" i="5"/>
  <c r="E26" i="5"/>
  <c r="L26" i="5"/>
  <c r="R26" i="5"/>
  <c r="T26" i="5"/>
  <c r="Z26" i="5"/>
  <c r="AA26" i="5"/>
  <c r="AF26" i="5"/>
  <c r="AH26" i="5"/>
  <c r="C26" i="5"/>
  <c r="F26" i="5"/>
  <c r="G26" i="5"/>
  <c r="H26" i="5"/>
  <c r="K26" i="5"/>
  <c r="M26" i="5"/>
  <c r="N26" i="5"/>
  <c r="O26" i="5"/>
  <c r="P26" i="5"/>
  <c r="S26" i="5"/>
  <c r="U26" i="5"/>
  <c r="V26" i="5"/>
  <c r="W26" i="5"/>
  <c r="X26" i="5"/>
  <c r="AB26" i="5"/>
  <c r="AC26" i="5"/>
  <c r="AD26" i="5"/>
  <c r="AE26" i="5"/>
  <c r="AG26" i="5"/>
  <c r="I26" i="5"/>
  <c r="Q26" i="5"/>
  <c r="Y26" i="5"/>
  <c r="D26" i="5"/>
  <c r="AI3" i="5" l="1"/>
  <c r="F9" i="5"/>
  <c r="F20" i="5" s="1"/>
  <c r="K9" i="5"/>
  <c r="K20" i="5" s="1"/>
  <c r="E9" i="5"/>
  <c r="E20" i="5" s="1"/>
  <c r="AC9" i="5"/>
  <c r="AC20" i="5" s="1"/>
  <c r="AA9" i="5"/>
  <c r="AA20" i="5" s="1"/>
  <c r="N9" i="5"/>
  <c r="N20" i="5" s="1"/>
  <c r="T9" i="5"/>
  <c r="T20" i="5" s="1"/>
  <c r="S9" i="5"/>
  <c r="S20" i="5" s="1"/>
  <c r="L9" i="5"/>
  <c r="L20" i="5" s="1"/>
  <c r="AH9" i="5"/>
  <c r="AH20" i="5" s="1"/>
  <c r="V9" i="5"/>
  <c r="V20" i="5" s="1"/>
  <c r="AG9" i="5"/>
  <c r="AG20" i="5" s="1"/>
  <c r="C9" i="5"/>
  <c r="C20" i="5" s="1"/>
  <c r="AB9" i="5"/>
  <c r="AB20" i="5" s="1"/>
  <c r="U9" i="5"/>
  <c r="U20" i="5" s="1"/>
  <c r="M9" i="5"/>
  <c r="M20" i="5" s="1"/>
  <c r="AF9" i="5"/>
  <c r="AF20" i="5" s="1"/>
  <c r="Z9" i="5"/>
  <c r="Z20" i="5" s="1"/>
  <c r="R9" i="5"/>
  <c r="R20" i="5" s="1"/>
  <c r="D9" i="5"/>
  <c r="D20" i="5" s="1"/>
  <c r="Y9" i="5"/>
  <c r="Y20" i="5" s="1"/>
  <c r="Q9" i="5"/>
  <c r="Q20" i="5" s="1"/>
  <c r="I9" i="5"/>
  <c r="I20" i="5" s="1"/>
  <c r="AE9" i="5"/>
  <c r="AE20" i="5" s="1"/>
  <c r="X9" i="5"/>
  <c r="X20" i="5" s="1"/>
  <c r="P9" i="5"/>
  <c r="P20" i="5" s="1"/>
  <c r="H9" i="5"/>
  <c r="H20" i="5" s="1"/>
  <c r="AD9" i="5"/>
  <c r="AD20" i="5" s="1"/>
  <c r="W9" i="5"/>
  <c r="W20" i="5" s="1"/>
  <c r="O9" i="5"/>
  <c r="O20" i="5" s="1"/>
  <c r="G9" i="5"/>
  <c r="G20" i="5" s="1"/>
  <c r="AC40" i="5"/>
  <c r="V40" i="5"/>
  <c r="N40" i="5"/>
  <c r="F40" i="5"/>
  <c r="AF35" i="5"/>
  <c r="Z35" i="5"/>
  <c r="S35" i="5"/>
  <c r="R35" i="5"/>
  <c r="G35" i="5"/>
  <c r="V35" i="5"/>
  <c r="F35" i="5"/>
  <c r="AG32" i="5" l="1"/>
  <c r="S32" i="5"/>
  <c r="S31" i="5"/>
  <c r="O33" i="5"/>
  <c r="E32" i="5"/>
  <c r="C35" i="5"/>
  <c r="K35" i="5"/>
  <c r="AG35" i="5"/>
  <c r="C40" i="5"/>
  <c r="K40" i="5"/>
  <c r="S40" i="5"/>
  <c r="AG40" i="5"/>
  <c r="C30" i="5"/>
  <c r="E31" i="5"/>
  <c r="L30" i="5"/>
  <c r="T31" i="5"/>
  <c r="AH31" i="5"/>
  <c r="Z30" i="5"/>
  <c r="N35" i="5"/>
  <c r="AC35" i="5"/>
  <c r="E40" i="5"/>
  <c r="L40" i="5"/>
  <c r="T40" i="5"/>
  <c r="AA40" i="5"/>
  <c r="R40" i="5"/>
  <c r="Z40" i="5"/>
  <c r="AF40" i="5"/>
  <c r="O35" i="5"/>
  <c r="W35" i="5"/>
  <c r="AD35" i="5"/>
  <c r="H35" i="5"/>
  <c r="P35" i="5"/>
  <c r="X35" i="5"/>
  <c r="X30" i="5"/>
  <c r="G32" i="5"/>
  <c r="W32" i="5"/>
  <c r="H40" i="5"/>
  <c r="X40" i="5"/>
  <c r="F31" i="5"/>
  <c r="N31" i="5"/>
  <c r="I40" i="5"/>
  <c r="Q40" i="5"/>
  <c r="Y40" i="5"/>
  <c r="D40" i="5"/>
  <c r="M40" i="5"/>
  <c r="U40" i="5"/>
  <c r="AB40" i="5"/>
  <c r="W31" i="5"/>
  <c r="P30" i="5"/>
  <c r="AE31" i="5"/>
  <c r="O32" i="5"/>
  <c r="AD32" i="5"/>
  <c r="P40" i="5"/>
  <c r="AE40" i="5"/>
  <c r="I32" i="5"/>
  <c r="Q32" i="5"/>
  <c r="Y32" i="5"/>
  <c r="D32" i="5"/>
  <c r="U31" i="5"/>
  <c r="AB31" i="5"/>
  <c r="E35" i="5"/>
  <c r="L35" i="5"/>
  <c r="T35" i="5"/>
  <c r="AA35" i="5"/>
  <c r="AH35" i="5"/>
  <c r="V31" i="5"/>
  <c r="C32" i="5"/>
  <c r="AH40" i="5"/>
  <c r="K32" i="5"/>
  <c r="AE35" i="5"/>
  <c r="I35" i="5"/>
  <c r="Q35" i="5"/>
  <c r="Y35" i="5"/>
  <c r="D35" i="5"/>
  <c r="M35" i="5"/>
  <c r="U35" i="5"/>
  <c r="AB35" i="5"/>
  <c r="G40" i="5"/>
  <c r="O40" i="5"/>
  <c r="W40" i="5"/>
  <c r="AD40" i="5"/>
  <c r="H32" i="5"/>
  <c r="X32" i="5"/>
  <c r="AF32" i="5"/>
  <c r="AD31" i="5"/>
  <c r="C33" i="5"/>
  <c r="K31" i="5"/>
  <c r="K33" i="5"/>
  <c r="K30" i="5"/>
  <c r="S33" i="5"/>
  <c r="S30" i="5"/>
  <c r="AG31" i="5"/>
  <c r="AG33" i="5"/>
  <c r="AG30" i="5"/>
  <c r="H31" i="5"/>
  <c r="H33" i="5"/>
  <c r="H30" i="5"/>
  <c r="T30" i="5"/>
  <c r="AA31" i="5"/>
  <c r="AA30" i="5"/>
  <c r="R30" i="5"/>
  <c r="AF30" i="5"/>
  <c r="AF31" i="5"/>
  <c r="AF33" i="5"/>
  <c r="M31" i="5"/>
  <c r="M33" i="5"/>
  <c r="M30" i="5"/>
  <c r="U30" i="5"/>
  <c r="I30" i="5"/>
  <c r="I31" i="5"/>
  <c r="Q30" i="5"/>
  <c r="Q33" i="5"/>
  <c r="Q31" i="5"/>
  <c r="Y30" i="5"/>
  <c r="L32" i="5"/>
  <c r="T32" i="5"/>
  <c r="AA32" i="5"/>
  <c r="AH32" i="5"/>
  <c r="F30" i="5"/>
  <c r="AC30" i="5"/>
  <c r="V30" i="5"/>
  <c r="G30" i="5"/>
  <c r="AD30" i="5"/>
  <c r="N30" i="5"/>
  <c r="AD33" i="5"/>
  <c r="AI40" i="5" l="1"/>
  <c r="Z32" i="5"/>
  <c r="Z33" i="5"/>
  <c r="R32" i="5"/>
  <c r="R33" i="5"/>
  <c r="O31" i="5"/>
  <c r="O30" i="5"/>
  <c r="L31" i="5"/>
  <c r="AC32" i="5"/>
  <c r="X31" i="5"/>
  <c r="Z31" i="5"/>
  <c r="AH30" i="5"/>
  <c r="L33" i="5"/>
  <c r="N33" i="5"/>
  <c r="D31" i="5"/>
  <c r="C31" i="5"/>
  <c r="AE32" i="5"/>
  <c r="W30" i="5"/>
  <c r="E30" i="5"/>
  <c r="P31" i="5"/>
  <c r="AB33" i="5"/>
  <c r="X33" i="5"/>
  <c r="W33" i="5"/>
  <c r="AC31" i="5"/>
  <c r="R31" i="5"/>
  <c r="P32" i="5"/>
  <c r="P33" i="5"/>
  <c r="V32" i="5"/>
  <c r="D30" i="5"/>
  <c r="I33" i="5"/>
  <c r="N32" i="5"/>
  <c r="AB32" i="5"/>
  <c r="D33" i="5"/>
  <c r="Y33" i="5"/>
  <c r="AE30" i="5"/>
  <c r="U32" i="5"/>
  <c r="G33" i="5"/>
  <c r="Y31" i="5"/>
  <c r="AE33" i="5"/>
  <c r="M32" i="5"/>
  <c r="AB30" i="5"/>
  <c r="AC33" i="5"/>
  <c r="U33" i="5"/>
  <c r="G31" i="5"/>
  <c r="E33" i="5"/>
  <c r="AA33" i="5"/>
  <c r="V33" i="5"/>
  <c r="T33" i="5"/>
  <c r="AH33" i="5"/>
  <c r="AI33" i="5" l="1"/>
  <c r="F32" i="5"/>
  <c r="F33" i="5"/>
  <c r="AI35" i="5" l="1"/>
  <c r="AI32" i="5"/>
  <c r="AI31" i="5"/>
  <c r="AI30" i="5"/>
  <c r="AI28" i="5"/>
  <c r="AI27" i="5"/>
  <c r="AI26" i="5"/>
  <c r="AI23" i="5"/>
  <c r="AI24" i="5"/>
  <c r="AI22" i="5"/>
  <c r="AI20" i="5"/>
  <c r="AI10" i="5"/>
  <c r="AI11" i="5"/>
  <c r="AI12" i="5"/>
  <c r="AI13" i="5"/>
  <c r="AI14" i="5"/>
  <c r="AI15" i="5"/>
  <c r="AI16" i="5"/>
  <c r="AI17" i="5"/>
  <c r="AI18" i="5"/>
  <c r="AI9" i="5"/>
  <c r="AI4" i="5"/>
  <c r="AI5" i="5"/>
  <c r="AI6" i="5"/>
  <c r="AI7" i="5"/>
</calcChain>
</file>

<file path=xl/sharedStrings.xml><?xml version="1.0" encoding="utf-8"?>
<sst xmlns="http://schemas.openxmlformats.org/spreadsheetml/2006/main" count="79" uniqueCount="76">
  <si>
    <t>AR-SAT</t>
  </si>
  <si>
    <t>FADEA</t>
  </si>
  <si>
    <t>TANDANOR</t>
  </si>
  <si>
    <t>CONCEPTO</t>
  </si>
  <si>
    <t>AEROL. ARG.</t>
  </si>
  <si>
    <t>BELGRANO CARGAS</t>
  </si>
  <si>
    <t>CASA DE MONEDA</t>
  </si>
  <si>
    <t>CORREO</t>
  </si>
  <si>
    <t>DECAHF</t>
  </si>
  <si>
    <t>EDUC.AR</t>
  </si>
  <si>
    <t>EANA</t>
  </si>
  <si>
    <t>NASA</t>
  </si>
  <si>
    <t>SRT UNC</t>
  </si>
  <si>
    <t>RTA</t>
  </si>
  <si>
    <t>YCRT</t>
  </si>
  <si>
    <t>I)</t>
  </si>
  <si>
    <t>INGRESOS CORRIENTES</t>
  </si>
  <si>
    <t xml:space="preserve">   - INGRESOS DE OPERACIÓN</t>
  </si>
  <si>
    <t xml:space="preserve">   - RENTAS DE LA PROPIEDAD</t>
  </si>
  <si>
    <t xml:space="preserve">   - TRANSFERENCIAS CORRIENTES</t>
  </si>
  <si>
    <t xml:space="preserve">   - OTROS INGRESOS</t>
  </si>
  <si>
    <t>II)</t>
  </si>
  <si>
    <t>GASTOS CORRIENTES</t>
  </si>
  <si>
    <t xml:space="preserve">   - GASTOS DE OPERACIÓN</t>
  </si>
  <si>
    <t xml:space="preserve">     . Remuneraciones</t>
  </si>
  <si>
    <t xml:space="preserve">     . Bienes y Servicios</t>
  </si>
  <si>
    <t xml:space="preserve">     . Otros Gastos</t>
  </si>
  <si>
    <t xml:space="preserve">     . Intereses</t>
  </si>
  <si>
    <t xml:space="preserve">     . Otras Rentas</t>
  </si>
  <si>
    <t xml:space="preserve">   - OTROS GASTOS</t>
  </si>
  <si>
    <t>III)</t>
  </si>
  <si>
    <t>RESULT.ECON.: AHORRO/DESAHORRO</t>
  </si>
  <si>
    <t>IV)</t>
  </si>
  <si>
    <t>RECURSOS DE CAPITAL</t>
  </si>
  <si>
    <t xml:space="preserve">   - RECURSOS PROPIOS DE CAPITAL</t>
  </si>
  <si>
    <t xml:space="preserve">   - TRANSFERENCIAS DE CAPITAL</t>
  </si>
  <si>
    <t>V)</t>
  </si>
  <si>
    <t>GASTOS DE CAPITAL</t>
  </si>
  <si>
    <t xml:space="preserve">   - INVERSIÓN REAL DIRECTA</t>
  </si>
  <si>
    <t>VI)</t>
  </si>
  <si>
    <t xml:space="preserve">INGRESOS TOTALES (I+IV) </t>
  </si>
  <si>
    <t>VII)</t>
  </si>
  <si>
    <t>RESULTADO PRIMARIO</t>
  </si>
  <si>
    <t>VIII)</t>
  </si>
  <si>
    <t>GASTOS TOTALES (II+V)</t>
  </si>
  <si>
    <t>IX)</t>
  </si>
  <si>
    <t>RESULTADO FINANCIERO (VI-VIII)</t>
  </si>
  <si>
    <t>AYSA</t>
  </si>
  <si>
    <t>INTEA</t>
  </si>
  <si>
    <t>X)</t>
  </si>
  <si>
    <t>FUENTES FINANCIERAS</t>
  </si>
  <si>
    <t xml:space="preserve">   - DISMINUC. DE LA INVERSIÓN FINANCIERA</t>
  </si>
  <si>
    <t xml:space="preserve">   - ENDEUD.PUB. E INCREM.OTROS PASIVOS</t>
  </si>
  <si>
    <t xml:space="preserve">   - INCREMENTO DEL PATRIMONIO</t>
  </si>
  <si>
    <t>XI)</t>
  </si>
  <si>
    <t>APLICACIONES FINANCIERAS</t>
  </si>
  <si>
    <t xml:space="preserve">   - INVERSIÓN FINANCIERA</t>
  </si>
  <si>
    <t xml:space="preserve">   - AMORT.DEUDAS Y DISM. OTROS PASIVOS</t>
  </si>
  <si>
    <t xml:space="preserve">   - DISMINUCIÓN DEL PATRIMONIO</t>
  </si>
  <si>
    <t>TOTAL</t>
  </si>
  <si>
    <t>ENARSA</t>
  </si>
  <si>
    <t>LT 10 UNL</t>
  </si>
  <si>
    <t>FFMM</t>
  </si>
  <si>
    <t>AGP</t>
  </si>
  <si>
    <t>OPER. FERROV.</t>
  </si>
  <si>
    <t>FERROC. ARG.</t>
  </si>
  <si>
    <t>CONT. ARTÍST. E INFORM.</t>
  </si>
  <si>
    <t xml:space="preserve">CORREDORES VIALES </t>
  </si>
  <si>
    <t xml:space="preserve">DIOXITEK </t>
  </si>
  <si>
    <t xml:space="preserve">INTERCARGO </t>
  </si>
  <si>
    <t xml:space="preserve">VENG </t>
  </si>
  <si>
    <t>APE</t>
  </si>
  <si>
    <t>COVIARA</t>
  </si>
  <si>
    <t>POLO</t>
  </si>
  <si>
    <t>PLAYAS FERROV. (*)</t>
  </si>
  <si>
    <t>ADIF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</si>
</sst>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,,"/>
    <numFmt numFmtId="165" formatCode="#,##0.0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1" applyNumberFormat="0" applyFill="0" applyAlignment="0" applyProtection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6" xfId="1" applyFont="1" applyBorder="1" applyAlignment="1">
      <alignment horizontal="left" vertical="top" wrapText="1"/>
    </xf>
    <xf numFmtId="0" fontId="5" fillId="0" borderId="5" xfId="0" applyFont="1" applyBorder="1" applyAlignment="1">
      <alignment horizontal="right"/>
    </xf>
    <xf numFmtId="0" fontId="5" fillId="0" borderId="6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right" vertical="top" wrapText="1"/>
    </xf>
    <xf numFmtId="165" fontId="4" fillId="0" borderId="0" xfId="1" applyNumberFormat="1" applyFont="1" applyAlignment="1">
      <alignment horizontal="right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right"/>
    </xf>
    <xf numFmtId="0" fontId="5" fillId="0" borderId="8" xfId="1" applyFont="1" applyBorder="1" applyAlignment="1">
      <alignment horizontal="left" vertical="top" wrapText="1"/>
    </xf>
    <xf numFmtId="0" fontId="0" fillId="0" borderId="6" xfId="0" applyBorder="1"/>
    <xf numFmtId="0" fontId="0" fillId="0" borderId="5" xfId="0" applyBorder="1"/>
    <xf numFmtId="165" fontId="5" fillId="0" borderId="9" xfId="1" applyNumberFormat="1" applyFont="1" applyBorder="1" applyAlignment="1">
      <alignment horizontal="right" vertical="top" wrapText="1"/>
    </xf>
    <xf numFmtId="165" fontId="0" fillId="0" borderId="0" xfId="0" applyNumberFormat="1"/>
    <xf numFmtId="0" fontId="0" fillId="0" borderId="10" xfId="0" applyBorder="1"/>
    <xf numFmtId="165" fontId="4" fillId="0" borderId="10" xfId="1" applyNumberFormat="1" applyFont="1" applyBorder="1" applyAlignment="1">
      <alignment horizontal="right" vertical="top" wrapText="1"/>
    </xf>
    <xf numFmtId="165" fontId="5" fillId="0" borderId="10" xfId="1" applyNumberFormat="1" applyFont="1" applyBorder="1" applyAlignment="1">
      <alignment horizontal="right" vertical="top" wrapText="1"/>
    </xf>
    <xf numFmtId="165" fontId="5" fillId="0" borderId="11" xfId="1" applyNumberFormat="1" applyFont="1" applyBorder="1" applyAlignment="1">
      <alignment horizontal="right" vertical="top" wrapText="1"/>
    </xf>
    <xf numFmtId="0" fontId="2" fillId="0" borderId="6" xfId="1" applyFont="1" applyBorder="1" applyAlignment="1">
      <alignment horizontal="center" vertical="center" wrapText="1"/>
    </xf>
    <xf numFmtId="166" fontId="0" fillId="0" borderId="0" xfId="3" applyNumberFormat="1" applyFont="1"/>
    <xf numFmtId="0" fontId="2" fillId="2" borderId="3" xfId="1" applyFont="1" applyFill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right" vertical="top" wrapText="1"/>
    </xf>
    <xf numFmtId="165" fontId="4" fillId="0" borderId="6" xfId="1" applyNumberFormat="1" applyFont="1" applyBorder="1" applyAlignment="1">
      <alignment horizontal="right" vertical="top" wrapText="1"/>
    </xf>
    <xf numFmtId="165" fontId="5" fillId="0" borderId="5" xfId="1" applyNumberFormat="1" applyFont="1" applyBorder="1" applyAlignment="1">
      <alignment horizontal="right" vertical="top" wrapText="1"/>
    </xf>
    <xf numFmtId="165" fontId="5" fillId="0" borderId="6" xfId="1" applyNumberFormat="1" applyFont="1" applyBorder="1" applyAlignment="1">
      <alignment horizontal="right" vertical="top" wrapText="1"/>
    </xf>
    <xf numFmtId="165" fontId="5" fillId="0" borderId="7" xfId="1" applyNumberFormat="1" applyFont="1" applyBorder="1" applyAlignment="1">
      <alignment horizontal="right" vertical="top" wrapText="1"/>
    </xf>
    <xf numFmtId="165" fontId="5" fillId="0" borderId="8" xfId="1" applyNumberFormat="1" applyFont="1" applyBorder="1" applyAlignment="1">
      <alignment horizontal="righ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4">
    <cellStyle name="Normal" xfId="0" builtinId="0"/>
    <cellStyle name="Normal_Hoja1" xfId="1" xr:uid="{00000000-0005-0000-0000-000001000000}"/>
    <cellStyle name="Porcentaje" xfId="3" builtinId="5"/>
    <cellStyle name="Título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3" sqref="G23"/>
    </sheetView>
  </sheetViews>
  <sheetFormatPr baseColWidth="10" defaultRowHeight="14.4" x14ac:dyDescent="0.3"/>
  <cols>
    <col min="1" max="1" width="4.33203125" customWidth="1"/>
    <col min="2" max="2" width="43.109375" customWidth="1"/>
    <col min="3" max="3" width="9.6640625" customWidth="1"/>
    <col min="4" max="4" width="10.6640625" bestFit="1" customWidth="1"/>
    <col min="5" max="5" width="9.44140625" customWidth="1"/>
    <col min="6" max="6" width="10.6640625" customWidth="1"/>
    <col min="7" max="7" width="10.88671875" customWidth="1"/>
    <col min="8" max="8" width="11" customWidth="1"/>
    <col min="9" max="9" width="10.6640625" bestFit="1" customWidth="1"/>
    <col min="10" max="10" width="10.6640625" customWidth="1"/>
    <col min="11" max="11" width="10.88671875" customWidth="1"/>
    <col min="12" max="12" width="13.33203125" customWidth="1"/>
    <col min="13" max="13" width="13" customWidth="1"/>
    <col min="14" max="15" width="10.6640625" customWidth="1"/>
    <col min="16" max="16" width="9.33203125" customWidth="1"/>
    <col min="17" max="17" width="10.6640625" bestFit="1" customWidth="1"/>
    <col min="18" max="18" width="10" customWidth="1"/>
    <col min="19" max="19" width="10.6640625" bestFit="1" customWidth="1"/>
    <col min="20" max="20" width="10.44140625" customWidth="1"/>
    <col min="21" max="21" width="11.5546875" customWidth="1"/>
    <col min="22" max="22" width="9.6640625" customWidth="1"/>
    <col min="23" max="23" width="9.44140625" customWidth="1"/>
    <col min="24" max="24" width="12.5546875" customWidth="1"/>
    <col min="25" max="25" width="13" customWidth="1"/>
    <col min="26" max="26" width="12.5546875" customWidth="1"/>
    <col min="27" max="27" width="9.109375" customWidth="1"/>
    <col min="28" max="29" width="9.6640625" customWidth="1"/>
    <col min="30" max="30" width="13" customWidth="1"/>
    <col min="31" max="32" width="11.33203125" customWidth="1"/>
    <col min="33" max="34" width="9.6640625" customWidth="1"/>
    <col min="35" max="35" width="11.6640625" bestFit="1" customWidth="1"/>
  </cols>
  <sheetData>
    <row r="1" spans="1:37" ht="35.25" customHeight="1" thickBot="1" x14ac:dyDescent="0.35">
      <c r="A1" s="34" t="s">
        <v>3</v>
      </c>
      <c r="B1" s="35"/>
      <c r="C1" s="10" t="s">
        <v>63</v>
      </c>
      <c r="D1" s="1" t="s">
        <v>71</v>
      </c>
      <c r="E1" s="1" t="s">
        <v>0</v>
      </c>
      <c r="F1" s="1" t="s">
        <v>47</v>
      </c>
      <c r="G1" s="1" t="s">
        <v>75</v>
      </c>
      <c r="H1" s="1" t="s">
        <v>4</v>
      </c>
      <c r="I1" s="1" t="s">
        <v>5</v>
      </c>
      <c r="J1" s="1" t="s">
        <v>72</v>
      </c>
      <c r="K1" s="1" t="s">
        <v>6</v>
      </c>
      <c r="L1" s="1" t="s">
        <v>66</v>
      </c>
      <c r="M1" s="25" t="s">
        <v>67</v>
      </c>
      <c r="N1" s="1" t="s">
        <v>7</v>
      </c>
      <c r="O1" s="1" t="s">
        <v>68</v>
      </c>
      <c r="P1" s="1" t="s">
        <v>8</v>
      </c>
      <c r="Q1" s="1" t="s">
        <v>10</v>
      </c>
      <c r="R1" s="1" t="s">
        <v>9</v>
      </c>
      <c r="S1" s="1" t="s">
        <v>60</v>
      </c>
      <c r="T1" s="1" t="s">
        <v>1</v>
      </c>
      <c r="U1" s="1" t="s">
        <v>62</v>
      </c>
      <c r="V1" s="1" t="s">
        <v>65</v>
      </c>
      <c r="W1" s="1" t="s">
        <v>48</v>
      </c>
      <c r="X1" s="25" t="s">
        <v>69</v>
      </c>
      <c r="Y1" s="1" t="s">
        <v>11</v>
      </c>
      <c r="Z1" s="1" t="s">
        <v>74</v>
      </c>
      <c r="AA1" s="1" t="s">
        <v>73</v>
      </c>
      <c r="AB1" s="1" t="s">
        <v>13</v>
      </c>
      <c r="AC1" s="1" t="s">
        <v>61</v>
      </c>
      <c r="AD1" s="1" t="s">
        <v>12</v>
      </c>
      <c r="AE1" s="1" t="s">
        <v>64</v>
      </c>
      <c r="AF1" s="1" t="s">
        <v>2</v>
      </c>
      <c r="AG1" s="1" t="s">
        <v>70</v>
      </c>
      <c r="AH1" s="25" t="s">
        <v>14</v>
      </c>
      <c r="AI1" s="25" t="s">
        <v>59</v>
      </c>
    </row>
    <row r="2" spans="1:37" ht="6" customHeight="1" x14ac:dyDescent="0.3">
      <c r="A2" s="6"/>
      <c r="B2" s="23"/>
      <c r="C2" s="26"/>
      <c r="D2" s="7"/>
      <c r="E2" s="7"/>
      <c r="F2" s="7"/>
      <c r="G2" s="7"/>
      <c r="H2" s="7"/>
      <c r="I2" s="7"/>
      <c r="J2" s="7"/>
      <c r="K2" s="7"/>
      <c r="L2" s="7"/>
      <c r="M2" s="27"/>
      <c r="N2" s="26"/>
      <c r="O2" s="7"/>
      <c r="P2" s="7"/>
      <c r="Q2" s="7"/>
      <c r="R2" s="7"/>
      <c r="S2" s="7"/>
      <c r="T2" s="7"/>
      <c r="U2" s="7"/>
      <c r="V2" s="7"/>
      <c r="W2" s="7"/>
      <c r="X2" s="27"/>
      <c r="Y2" s="7"/>
      <c r="Z2" s="7"/>
      <c r="AA2" s="7"/>
      <c r="AB2" s="7"/>
      <c r="AC2" s="7"/>
      <c r="AD2" s="7"/>
      <c r="AE2" s="7"/>
      <c r="AF2" s="7"/>
      <c r="AG2" s="7"/>
      <c r="AH2" s="7"/>
      <c r="AI2" s="19"/>
    </row>
    <row r="3" spans="1:37" x14ac:dyDescent="0.3">
      <c r="A3" s="2" t="s">
        <v>15</v>
      </c>
      <c r="B3" s="3" t="s">
        <v>16</v>
      </c>
      <c r="C3" s="28">
        <f>SUM(C4:C7)</f>
        <v>385072.6</v>
      </c>
      <c r="D3" s="9">
        <f>SUM(D4:D7)</f>
        <v>19599.800000000003</v>
      </c>
      <c r="E3" s="9">
        <f t="shared" ref="E3:AH3" si="0">SUM(E4:E7)</f>
        <v>92079.5</v>
      </c>
      <c r="F3" s="9">
        <f t="shared" si="0"/>
        <v>832747.60000000009</v>
      </c>
      <c r="G3" s="9">
        <f t="shared" si="0"/>
        <v>18257.600000000002</v>
      </c>
      <c r="H3" s="9">
        <f t="shared" si="0"/>
        <v>1872404.4</v>
      </c>
      <c r="I3" s="9">
        <f t="shared" si="0"/>
        <v>135035.20000000001</v>
      </c>
      <c r="J3" s="9">
        <f t="shared" ref="J3" si="1">SUM(J4:J7)</f>
        <v>454.4</v>
      </c>
      <c r="K3" s="9">
        <f t="shared" si="0"/>
        <v>38647.299999999996</v>
      </c>
      <c r="L3" s="9">
        <f t="shared" si="0"/>
        <v>2245.6000000000004</v>
      </c>
      <c r="M3" s="29">
        <f t="shared" si="0"/>
        <v>221706.5</v>
      </c>
      <c r="N3" s="28">
        <f t="shared" si="0"/>
        <v>375949.2</v>
      </c>
      <c r="O3" s="9">
        <f t="shared" si="0"/>
        <v>16941</v>
      </c>
      <c r="P3" s="9">
        <f t="shared" si="0"/>
        <v>1683.2</v>
      </c>
      <c r="Q3" s="9">
        <f t="shared" si="0"/>
        <v>150955.5</v>
      </c>
      <c r="R3" s="9">
        <f t="shared" si="0"/>
        <v>10427</v>
      </c>
      <c r="S3" s="9">
        <f t="shared" si="0"/>
        <v>2103491.9</v>
      </c>
      <c r="T3" s="9">
        <f t="shared" si="0"/>
        <v>99738.8</v>
      </c>
      <c r="U3" s="9">
        <f t="shared" si="0"/>
        <v>28532.400000000001</v>
      </c>
      <c r="V3" s="9">
        <f t="shared" si="0"/>
        <v>17945.5</v>
      </c>
      <c r="W3" s="9">
        <f t="shared" si="0"/>
        <v>3552.1</v>
      </c>
      <c r="X3" s="29">
        <f t="shared" si="0"/>
        <v>80846.299999999988</v>
      </c>
      <c r="Y3" s="9">
        <f t="shared" si="0"/>
        <v>527352.5</v>
      </c>
      <c r="Z3" s="9">
        <f t="shared" si="0"/>
        <v>2392.6</v>
      </c>
      <c r="AA3" s="9">
        <f t="shared" si="0"/>
        <v>102.8</v>
      </c>
      <c r="AB3" s="9">
        <f t="shared" si="0"/>
        <v>51946.5</v>
      </c>
      <c r="AC3" s="9">
        <f t="shared" si="0"/>
        <v>792.2</v>
      </c>
      <c r="AD3" s="9">
        <f t="shared" si="0"/>
        <v>4320.3999999999996</v>
      </c>
      <c r="AE3" s="9">
        <f t="shared" si="0"/>
        <v>565127.10000000009</v>
      </c>
      <c r="AF3" s="9">
        <f t="shared" si="0"/>
        <v>21092.799999999999</v>
      </c>
      <c r="AG3" s="9">
        <f t="shared" si="0"/>
        <v>5175.3999999999996</v>
      </c>
      <c r="AH3" s="9">
        <f t="shared" si="0"/>
        <v>67578.400000000009</v>
      </c>
      <c r="AI3" s="20">
        <f>SUM(C3:AH3)</f>
        <v>7754194.1000000006</v>
      </c>
    </row>
    <row r="4" spans="1:37" x14ac:dyDescent="0.3">
      <c r="A4" s="4"/>
      <c r="B4" s="5" t="s">
        <v>17</v>
      </c>
      <c r="C4" s="30">
        <v>375544.6</v>
      </c>
      <c r="D4" s="8">
        <v>16775.400000000001</v>
      </c>
      <c r="E4" s="8">
        <v>77046.100000000006</v>
      </c>
      <c r="F4" s="8">
        <v>827788.3</v>
      </c>
      <c r="G4" s="8">
        <v>4908.2</v>
      </c>
      <c r="H4" s="8">
        <v>1720070.7</v>
      </c>
      <c r="I4" s="8">
        <v>93765.9</v>
      </c>
      <c r="J4" s="8">
        <v>352.4</v>
      </c>
      <c r="K4" s="8">
        <v>10430.700000000001</v>
      </c>
      <c r="L4" s="8">
        <v>88.4</v>
      </c>
      <c r="M4" s="31">
        <v>134918.9</v>
      </c>
      <c r="N4" s="30">
        <v>348521.8</v>
      </c>
      <c r="O4" s="8">
        <v>14170.4</v>
      </c>
      <c r="P4" s="8">
        <v>0</v>
      </c>
      <c r="Q4" s="8">
        <v>139124</v>
      </c>
      <c r="R4" s="8">
        <v>345.7</v>
      </c>
      <c r="S4" s="8">
        <v>1500004.2</v>
      </c>
      <c r="T4" s="8">
        <v>2640.7</v>
      </c>
      <c r="U4" s="8">
        <v>16511.8</v>
      </c>
      <c r="V4" s="8">
        <v>232.4</v>
      </c>
      <c r="W4" s="8">
        <v>3208.2</v>
      </c>
      <c r="X4" s="31">
        <v>73186.7</v>
      </c>
      <c r="Y4" s="8">
        <v>461795.1</v>
      </c>
      <c r="Z4" s="8">
        <v>1217.8</v>
      </c>
      <c r="AA4" s="8">
        <v>25.3</v>
      </c>
      <c r="AB4" s="8">
        <v>11368.5</v>
      </c>
      <c r="AC4" s="8">
        <v>391.4</v>
      </c>
      <c r="AD4" s="8">
        <v>1415.3</v>
      </c>
      <c r="AE4" s="8">
        <v>39518.300000000003</v>
      </c>
      <c r="AF4" s="8">
        <v>17004.3</v>
      </c>
      <c r="AG4" s="8">
        <v>3989.7</v>
      </c>
      <c r="AH4" s="8">
        <v>395.1</v>
      </c>
      <c r="AI4" s="21">
        <f>SUM(C4:AH4)</f>
        <v>5896756.2999999989</v>
      </c>
      <c r="AJ4" s="24"/>
    </row>
    <row r="5" spans="1:37" x14ac:dyDescent="0.3">
      <c r="A5" s="4"/>
      <c r="B5" s="5" t="s">
        <v>18</v>
      </c>
      <c r="C5" s="30">
        <v>9528</v>
      </c>
      <c r="D5" s="8">
        <v>0</v>
      </c>
      <c r="E5" s="8">
        <v>2277.5</v>
      </c>
      <c r="F5" s="8">
        <v>0</v>
      </c>
      <c r="G5" s="8">
        <v>0</v>
      </c>
      <c r="H5" s="8">
        <v>0</v>
      </c>
      <c r="I5" s="8">
        <v>0</v>
      </c>
      <c r="J5" s="8">
        <v>4.2</v>
      </c>
      <c r="K5" s="8">
        <v>190.4</v>
      </c>
      <c r="L5" s="8">
        <v>0</v>
      </c>
      <c r="M5" s="31">
        <v>14897.2</v>
      </c>
      <c r="N5" s="30">
        <v>24996.7</v>
      </c>
      <c r="O5" s="8">
        <v>2766.7</v>
      </c>
      <c r="P5" s="8">
        <v>3.7</v>
      </c>
      <c r="Q5" s="8">
        <v>0</v>
      </c>
      <c r="R5" s="8">
        <v>423.4</v>
      </c>
      <c r="S5" s="8">
        <v>39663.1</v>
      </c>
      <c r="T5" s="8">
        <v>39</v>
      </c>
      <c r="U5" s="8">
        <v>0.2</v>
      </c>
      <c r="V5" s="8">
        <v>10.1</v>
      </c>
      <c r="W5" s="8">
        <v>343.9</v>
      </c>
      <c r="X5" s="31">
        <v>5450.4</v>
      </c>
      <c r="Y5" s="8">
        <v>56078.400000000001</v>
      </c>
      <c r="Z5" s="8">
        <v>1174.8</v>
      </c>
      <c r="AA5" s="8">
        <v>77.5</v>
      </c>
      <c r="AB5" s="8">
        <v>94.6</v>
      </c>
      <c r="AC5" s="8">
        <v>0</v>
      </c>
      <c r="AD5" s="8">
        <v>18.600000000000001</v>
      </c>
      <c r="AE5" s="8">
        <v>0</v>
      </c>
      <c r="AF5" s="8">
        <v>0</v>
      </c>
      <c r="AG5" s="8">
        <v>715.8</v>
      </c>
      <c r="AH5" s="8">
        <v>0</v>
      </c>
      <c r="AI5" s="21">
        <f>SUM(C5:AH5)</f>
        <v>158754.19999999998</v>
      </c>
    </row>
    <row r="6" spans="1:37" x14ac:dyDescent="0.3">
      <c r="A6" s="4"/>
      <c r="B6" s="5" t="s">
        <v>19</v>
      </c>
      <c r="C6" s="30">
        <v>0</v>
      </c>
      <c r="D6" s="8">
        <v>2824.4</v>
      </c>
      <c r="E6" s="8">
        <v>300</v>
      </c>
      <c r="F6" s="8">
        <v>0</v>
      </c>
      <c r="G6" s="8">
        <v>13124</v>
      </c>
      <c r="H6" s="8">
        <v>0</v>
      </c>
      <c r="I6" s="8">
        <v>40359.300000000003</v>
      </c>
      <c r="J6" s="8">
        <v>97.8</v>
      </c>
      <c r="K6" s="8">
        <v>20625</v>
      </c>
      <c r="L6" s="8">
        <v>2155.4</v>
      </c>
      <c r="M6" s="31">
        <v>70900</v>
      </c>
      <c r="N6" s="30">
        <v>0</v>
      </c>
      <c r="O6" s="8">
        <v>0</v>
      </c>
      <c r="P6" s="8">
        <v>1679.5</v>
      </c>
      <c r="Q6" s="8">
        <v>0</v>
      </c>
      <c r="R6" s="8">
        <v>9652.6</v>
      </c>
      <c r="S6" s="8">
        <v>549757</v>
      </c>
      <c r="T6" s="8">
        <v>10200</v>
      </c>
      <c r="U6" s="8">
        <v>10260</v>
      </c>
      <c r="V6" s="8">
        <v>17703</v>
      </c>
      <c r="W6" s="8">
        <v>0</v>
      </c>
      <c r="X6" s="31">
        <v>0</v>
      </c>
      <c r="Y6" s="8">
        <v>0</v>
      </c>
      <c r="Z6" s="8">
        <v>0</v>
      </c>
      <c r="AA6" s="8">
        <v>0</v>
      </c>
      <c r="AB6" s="8">
        <v>31814</v>
      </c>
      <c r="AC6" s="8">
        <v>0</v>
      </c>
      <c r="AD6" s="8">
        <v>2766.8</v>
      </c>
      <c r="AE6" s="8">
        <v>525608.80000000005</v>
      </c>
      <c r="AF6" s="8">
        <v>1991.3</v>
      </c>
      <c r="AG6" s="8">
        <v>0</v>
      </c>
      <c r="AH6" s="8">
        <v>65405.5</v>
      </c>
      <c r="AI6" s="21">
        <f>SUM(C6:AH6)</f>
        <v>1377224.4000000001</v>
      </c>
      <c r="AJ6" s="24"/>
      <c r="AK6" s="24"/>
    </row>
    <row r="7" spans="1:37" x14ac:dyDescent="0.3">
      <c r="A7" s="4"/>
      <c r="B7" s="5" t="s">
        <v>20</v>
      </c>
      <c r="C7" s="30">
        <v>0</v>
      </c>
      <c r="D7" s="8">
        <v>0</v>
      </c>
      <c r="E7" s="8">
        <v>12455.9</v>
      </c>
      <c r="F7" s="8">
        <v>4959.3</v>
      </c>
      <c r="G7" s="8">
        <v>225.4</v>
      </c>
      <c r="H7" s="8">
        <v>152333.70000000001</v>
      </c>
      <c r="I7" s="8">
        <v>910</v>
      </c>
      <c r="J7" s="8">
        <v>0</v>
      </c>
      <c r="K7" s="8">
        <v>7401.2</v>
      </c>
      <c r="L7" s="8">
        <v>1.8</v>
      </c>
      <c r="M7" s="31">
        <v>990.4</v>
      </c>
      <c r="N7" s="30">
        <v>2430.6999999999998</v>
      </c>
      <c r="O7" s="8">
        <v>3.9</v>
      </c>
      <c r="P7" s="8">
        <v>0</v>
      </c>
      <c r="Q7" s="8">
        <v>11831.5</v>
      </c>
      <c r="R7" s="8">
        <v>5.3</v>
      </c>
      <c r="S7" s="8">
        <v>14067.6</v>
      </c>
      <c r="T7" s="8">
        <v>86859.1</v>
      </c>
      <c r="U7" s="8">
        <v>1760.4</v>
      </c>
      <c r="V7" s="8">
        <v>0</v>
      </c>
      <c r="W7" s="8">
        <v>0</v>
      </c>
      <c r="X7" s="31">
        <v>2209.1999999999998</v>
      </c>
      <c r="Y7" s="8">
        <v>9479</v>
      </c>
      <c r="Z7" s="8">
        <v>0</v>
      </c>
      <c r="AA7" s="8">
        <v>0</v>
      </c>
      <c r="AB7" s="8">
        <v>8669.4</v>
      </c>
      <c r="AC7" s="8">
        <v>400.8</v>
      </c>
      <c r="AD7" s="8">
        <v>119.7</v>
      </c>
      <c r="AE7" s="8">
        <v>0</v>
      </c>
      <c r="AF7" s="8">
        <v>2097.1999999999998</v>
      </c>
      <c r="AG7" s="8">
        <v>469.9</v>
      </c>
      <c r="AH7" s="8">
        <v>1777.8</v>
      </c>
      <c r="AI7" s="21">
        <f>SUM(C7:AH7)</f>
        <v>321459.20000000013</v>
      </c>
    </row>
    <row r="8" spans="1:37" ht="4.95" customHeight="1" x14ac:dyDescent="0.3">
      <c r="A8" s="4"/>
      <c r="B8" s="5"/>
      <c r="C8" s="30"/>
      <c r="D8" s="8"/>
      <c r="E8" s="8"/>
      <c r="F8" s="8"/>
      <c r="G8" s="8"/>
      <c r="H8" s="8"/>
      <c r="I8" s="8"/>
      <c r="J8" s="8"/>
      <c r="K8" s="8"/>
      <c r="L8" s="8"/>
      <c r="M8" s="31"/>
      <c r="N8" s="30"/>
      <c r="O8" s="8"/>
      <c r="P8" s="8"/>
      <c r="Q8" s="8"/>
      <c r="R8" s="8"/>
      <c r="S8" s="8"/>
      <c r="T8" s="8"/>
      <c r="U8" s="8"/>
      <c r="V8" s="8"/>
      <c r="W8" s="8"/>
      <c r="X8" s="31"/>
      <c r="Y8" s="8"/>
      <c r="Z8" s="8"/>
      <c r="AA8" s="8"/>
      <c r="AB8" s="8"/>
      <c r="AC8" s="8"/>
      <c r="AD8" s="8"/>
      <c r="AE8" s="8"/>
      <c r="AF8" s="8"/>
      <c r="AG8" s="8"/>
      <c r="AH8" s="8"/>
      <c r="AI8" s="21"/>
    </row>
    <row r="9" spans="1:37" x14ac:dyDescent="0.3">
      <c r="A9" s="2" t="s">
        <v>21</v>
      </c>
      <c r="B9" s="3" t="s">
        <v>22</v>
      </c>
      <c r="C9" s="28">
        <f t="shared" ref="C9:AH9" si="2">+C10+C14+C17+C18</f>
        <v>201769.19999999998</v>
      </c>
      <c r="D9" s="9">
        <f>+D10+D14+D17+D18</f>
        <v>18961.2</v>
      </c>
      <c r="E9" s="9">
        <f t="shared" si="2"/>
        <v>82154.000000000015</v>
      </c>
      <c r="F9" s="9">
        <f t="shared" si="2"/>
        <v>659943.5</v>
      </c>
      <c r="G9" s="9">
        <f t="shared" si="2"/>
        <v>17737.8</v>
      </c>
      <c r="H9" s="9">
        <f t="shared" si="2"/>
        <v>1967984.8</v>
      </c>
      <c r="I9" s="9">
        <f t="shared" si="2"/>
        <v>140996.1</v>
      </c>
      <c r="J9" s="9">
        <f t="shared" ref="J9" si="3">+J10+J14+J17+J18</f>
        <v>678.40000000000009</v>
      </c>
      <c r="K9" s="9">
        <f t="shared" si="2"/>
        <v>48760.3</v>
      </c>
      <c r="L9" s="9">
        <f t="shared" si="2"/>
        <v>2056</v>
      </c>
      <c r="M9" s="29">
        <f t="shared" si="2"/>
        <v>156819.90000000002</v>
      </c>
      <c r="N9" s="28">
        <f t="shared" si="2"/>
        <v>344632.1</v>
      </c>
      <c r="O9" s="9">
        <f t="shared" si="2"/>
        <v>11533.800000000001</v>
      </c>
      <c r="P9" s="9">
        <f t="shared" si="2"/>
        <v>2940.8</v>
      </c>
      <c r="Q9" s="9">
        <f t="shared" si="2"/>
        <v>105644.49999999999</v>
      </c>
      <c r="R9" s="9">
        <f t="shared" si="2"/>
        <v>23279.899999999998</v>
      </c>
      <c r="S9" s="9">
        <f t="shared" si="2"/>
        <v>1819294.1</v>
      </c>
      <c r="T9" s="9">
        <f t="shared" si="2"/>
        <v>34584.5</v>
      </c>
      <c r="U9" s="9">
        <f t="shared" si="2"/>
        <v>39281.1</v>
      </c>
      <c r="V9" s="9">
        <f t="shared" si="2"/>
        <v>19868.7</v>
      </c>
      <c r="W9" s="9">
        <f t="shared" si="2"/>
        <v>2967.3</v>
      </c>
      <c r="X9" s="29">
        <f t="shared" si="2"/>
        <v>67440.3</v>
      </c>
      <c r="Y9" s="9">
        <f t="shared" si="2"/>
        <v>491045.10000000003</v>
      </c>
      <c r="Z9" s="9">
        <f t="shared" si="2"/>
        <v>1261.3000000000002</v>
      </c>
      <c r="AA9" s="9">
        <f t="shared" si="2"/>
        <v>69.5</v>
      </c>
      <c r="AB9" s="9">
        <f t="shared" si="2"/>
        <v>42714.399999999994</v>
      </c>
      <c r="AC9" s="9">
        <f t="shared" si="2"/>
        <v>544.80000000000007</v>
      </c>
      <c r="AD9" s="9">
        <f t="shared" si="2"/>
        <v>3830.6</v>
      </c>
      <c r="AE9" s="9">
        <f t="shared" si="2"/>
        <v>623469.60000000009</v>
      </c>
      <c r="AF9" s="9">
        <f t="shared" si="2"/>
        <v>29913.7</v>
      </c>
      <c r="AG9" s="9">
        <f t="shared" si="2"/>
        <v>10798.199999999999</v>
      </c>
      <c r="AH9" s="9">
        <f t="shared" si="2"/>
        <v>64270.5</v>
      </c>
      <c r="AI9" s="20">
        <f t="shared" ref="AI9:AI18" si="4">SUM(C9:AH9)</f>
        <v>7037245.9999999981</v>
      </c>
    </row>
    <row r="10" spans="1:37" x14ac:dyDescent="0.3">
      <c r="A10" s="4"/>
      <c r="B10" s="5" t="s">
        <v>23</v>
      </c>
      <c r="C10" s="30">
        <f>+C11+C12+C13</f>
        <v>201769.19999999998</v>
      </c>
      <c r="D10" s="8">
        <f>+D11+D12+D13</f>
        <v>18885.400000000001</v>
      </c>
      <c r="E10" s="8">
        <f t="shared" ref="E10:AH10" si="5">+E11+E12+E13</f>
        <v>75632.700000000012</v>
      </c>
      <c r="F10" s="8">
        <f t="shared" si="5"/>
        <v>576544.4</v>
      </c>
      <c r="G10" s="8">
        <f t="shared" si="5"/>
        <v>17719.5</v>
      </c>
      <c r="H10" s="8">
        <f t="shared" si="5"/>
        <v>1790529.4</v>
      </c>
      <c r="I10" s="8">
        <f t="shared" si="5"/>
        <v>140996.1</v>
      </c>
      <c r="J10" s="8">
        <f t="shared" ref="J10" si="6">+J11+J12+J13</f>
        <v>664.2</v>
      </c>
      <c r="K10" s="8">
        <f t="shared" si="5"/>
        <v>28200.5</v>
      </c>
      <c r="L10" s="8">
        <f t="shared" si="5"/>
        <v>2056</v>
      </c>
      <c r="M10" s="31">
        <f t="shared" si="5"/>
        <v>156814.90000000002</v>
      </c>
      <c r="N10" s="30">
        <f t="shared" si="5"/>
        <v>338481.89999999997</v>
      </c>
      <c r="O10" s="8">
        <f t="shared" si="5"/>
        <v>10927.800000000001</v>
      </c>
      <c r="P10" s="8">
        <f t="shared" si="5"/>
        <v>2940.8</v>
      </c>
      <c r="Q10" s="8">
        <f t="shared" si="5"/>
        <v>105644.49999999999</v>
      </c>
      <c r="R10" s="8">
        <f t="shared" si="5"/>
        <v>23175.599999999999</v>
      </c>
      <c r="S10" s="8">
        <f t="shared" si="5"/>
        <v>1748189.5</v>
      </c>
      <c r="T10" s="8">
        <f t="shared" si="5"/>
        <v>29400.800000000003</v>
      </c>
      <c r="U10" s="8">
        <f t="shared" si="5"/>
        <v>39018.9</v>
      </c>
      <c r="V10" s="8">
        <f t="shared" si="5"/>
        <v>19868.7</v>
      </c>
      <c r="W10" s="8">
        <f t="shared" si="5"/>
        <v>2834</v>
      </c>
      <c r="X10" s="31">
        <f t="shared" si="5"/>
        <v>65909.600000000006</v>
      </c>
      <c r="Y10" s="8">
        <f t="shared" si="5"/>
        <v>479935.2</v>
      </c>
      <c r="Z10" s="8">
        <f t="shared" si="5"/>
        <v>1261.3000000000002</v>
      </c>
      <c r="AA10" s="8">
        <f t="shared" si="5"/>
        <v>67.5</v>
      </c>
      <c r="AB10" s="8">
        <f t="shared" si="5"/>
        <v>39180.799999999996</v>
      </c>
      <c r="AC10" s="8">
        <f t="shared" si="5"/>
        <v>539.70000000000005</v>
      </c>
      <c r="AD10" s="8">
        <f t="shared" si="5"/>
        <v>3769.5</v>
      </c>
      <c r="AE10" s="8">
        <f t="shared" si="5"/>
        <v>616079.10000000009</v>
      </c>
      <c r="AF10" s="8">
        <f t="shared" si="5"/>
        <v>28441.100000000002</v>
      </c>
      <c r="AG10" s="8">
        <f t="shared" si="5"/>
        <v>10756.099999999999</v>
      </c>
      <c r="AH10" s="8">
        <f t="shared" si="5"/>
        <v>60978.7</v>
      </c>
      <c r="AI10" s="21">
        <f t="shared" si="4"/>
        <v>6637213.3999999994</v>
      </c>
      <c r="AK10" s="18"/>
    </row>
    <row r="11" spans="1:37" x14ac:dyDescent="0.3">
      <c r="A11" s="4"/>
      <c r="B11" s="5" t="s">
        <v>24</v>
      </c>
      <c r="C11" s="30">
        <v>22704.1</v>
      </c>
      <c r="D11" s="8">
        <v>2644.9</v>
      </c>
      <c r="E11" s="8">
        <v>16267.7</v>
      </c>
      <c r="F11" s="8">
        <v>191872</v>
      </c>
      <c r="G11" s="8">
        <v>12953.4</v>
      </c>
      <c r="H11" s="8">
        <v>382391.9</v>
      </c>
      <c r="I11" s="8">
        <v>73700.399999999994</v>
      </c>
      <c r="J11" s="8">
        <v>568.79999999999995</v>
      </c>
      <c r="K11" s="8">
        <v>17029.7</v>
      </c>
      <c r="L11" s="8">
        <v>1812</v>
      </c>
      <c r="M11" s="31">
        <v>105665.1</v>
      </c>
      <c r="N11" s="30">
        <v>156398.79999999999</v>
      </c>
      <c r="O11" s="8">
        <v>7388</v>
      </c>
      <c r="P11" s="8">
        <v>468.5</v>
      </c>
      <c r="Q11" s="8">
        <v>69632.7</v>
      </c>
      <c r="R11" s="8">
        <v>2965</v>
      </c>
      <c r="S11" s="8">
        <v>10883.4</v>
      </c>
      <c r="T11" s="8">
        <v>13509.1</v>
      </c>
      <c r="U11" s="8">
        <v>23321.200000000001</v>
      </c>
      <c r="V11" s="8">
        <v>16613.2</v>
      </c>
      <c r="W11" s="8">
        <v>617</v>
      </c>
      <c r="X11" s="31">
        <v>38984.199999999997</v>
      </c>
      <c r="Y11" s="8">
        <v>182397.5</v>
      </c>
      <c r="Z11" s="8">
        <v>578.6</v>
      </c>
      <c r="AA11" s="8">
        <v>29.5</v>
      </c>
      <c r="AB11" s="8">
        <v>31966.6</v>
      </c>
      <c r="AC11" s="8">
        <v>324.2</v>
      </c>
      <c r="AD11" s="8">
        <v>2813.7</v>
      </c>
      <c r="AE11" s="8">
        <v>391067.7</v>
      </c>
      <c r="AF11" s="8">
        <v>16368.7</v>
      </c>
      <c r="AG11" s="8">
        <v>9535.2999999999993</v>
      </c>
      <c r="AH11" s="8">
        <v>58639.9</v>
      </c>
      <c r="AI11" s="21">
        <f t="shared" si="4"/>
        <v>1862112.7999999998</v>
      </c>
      <c r="AK11" s="24"/>
    </row>
    <row r="12" spans="1:37" x14ac:dyDescent="0.3">
      <c r="A12" s="4"/>
      <c r="B12" s="5" t="s">
        <v>25</v>
      </c>
      <c r="C12" s="30">
        <v>178864.8</v>
      </c>
      <c r="D12" s="8">
        <v>15860</v>
      </c>
      <c r="E12" s="8">
        <v>48357.9</v>
      </c>
      <c r="F12" s="8">
        <v>270287.5</v>
      </c>
      <c r="G12" s="8">
        <v>4766.1000000000004</v>
      </c>
      <c r="H12" s="8">
        <v>1279681.1000000001</v>
      </c>
      <c r="I12" s="8">
        <v>69306.3</v>
      </c>
      <c r="J12" s="8">
        <v>75.7</v>
      </c>
      <c r="K12" s="8">
        <v>7600.2</v>
      </c>
      <c r="L12" s="8">
        <v>212.1</v>
      </c>
      <c r="M12" s="31">
        <v>41572.800000000003</v>
      </c>
      <c r="N12" s="30">
        <v>172655.3</v>
      </c>
      <c r="O12" s="8">
        <v>2293.6</v>
      </c>
      <c r="P12" s="8">
        <v>2450.4</v>
      </c>
      <c r="Q12" s="8">
        <v>32130.6</v>
      </c>
      <c r="R12" s="8">
        <v>20198.8</v>
      </c>
      <c r="S12" s="8">
        <v>1662721.8</v>
      </c>
      <c r="T12" s="8">
        <v>24910.3</v>
      </c>
      <c r="U12" s="8">
        <v>10749.6</v>
      </c>
      <c r="V12" s="8">
        <v>2491.5</v>
      </c>
      <c r="W12" s="8">
        <v>2112.9</v>
      </c>
      <c r="X12" s="31">
        <v>22873.3</v>
      </c>
      <c r="Y12" s="8">
        <v>278697.8</v>
      </c>
      <c r="Z12" s="8">
        <v>682.7</v>
      </c>
      <c r="AA12" s="8">
        <v>38</v>
      </c>
      <c r="AB12" s="8">
        <v>6403.1</v>
      </c>
      <c r="AC12" s="8">
        <v>215.5</v>
      </c>
      <c r="AD12" s="8">
        <v>423.6</v>
      </c>
      <c r="AE12" s="8">
        <v>165492.1</v>
      </c>
      <c r="AF12" s="8">
        <v>11355.1</v>
      </c>
      <c r="AG12" s="8">
        <v>1062.8</v>
      </c>
      <c r="AH12" s="8">
        <v>3297.7</v>
      </c>
      <c r="AI12" s="21">
        <f t="shared" si="4"/>
        <v>4339840.9999999991</v>
      </c>
    </row>
    <row r="13" spans="1:37" x14ac:dyDescent="0.3">
      <c r="A13" s="4"/>
      <c r="B13" s="5" t="s">
        <v>26</v>
      </c>
      <c r="C13" s="30">
        <v>200.3</v>
      </c>
      <c r="D13" s="8">
        <v>380.5</v>
      </c>
      <c r="E13" s="8">
        <v>11007.1</v>
      </c>
      <c r="F13" s="8">
        <v>114384.9</v>
      </c>
      <c r="G13" s="8">
        <v>0</v>
      </c>
      <c r="H13" s="8">
        <v>128456.4</v>
      </c>
      <c r="I13" s="8">
        <v>-2010.6</v>
      </c>
      <c r="J13" s="8">
        <v>19.7</v>
      </c>
      <c r="K13" s="8">
        <v>3570.6</v>
      </c>
      <c r="L13" s="8">
        <v>31.9</v>
      </c>
      <c r="M13" s="31">
        <v>9577</v>
      </c>
      <c r="N13" s="30">
        <v>9427.7999999999993</v>
      </c>
      <c r="O13" s="8">
        <v>1246.2</v>
      </c>
      <c r="P13" s="8">
        <v>21.9</v>
      </c>
      <c r="Q13" s="8">
        <v>3881.2</v>
      </c>
      <c r="R13" s="8">
        <v>11.8</v>
      </c>
      <c r="S13" s="8">
        <v>74584.3</v>
      </c>
      <c r="T13" s="8">
        <v>-9018.6</v>
      </c>
      <c r="U13" s="8">
        <v>4948.1000000000004</v>
      </c>
      <c r="V13" s="8">
        <v>764</v>
      </c>
      <c r="W13" s="8">
        <v>104.1</v>
      </c>
      <c r="X13" s="31">
        <v>4052.1</v>
      </c>
      <c r="Y13" s="8">
        <v>18839.900000000001</v>
      </c>
      <c r="Z13" s="8">
        <v>0</v>
      </c>
      <c r="AA13" s="8">
        <v>0</v>
      </c>
      <c r="AB13" s="8">
        <v>811.1</v>
      </c>
      <c r="AC13" s="8">
        <v>0</v>
      </c>
      <c r="AD13" s="8">
        <v>532.20000000000005</v>
      </c>
      <c r="AE13" s="8">
        <v>59519.3</v>
      </c>
      <c r="AF13" s="8">
        <v>717.3</v>
      </c>
      <c r="AG13" s="8">
        <v>158</v>
      </c>
      <c r="AH13" s="8">
        <v>-958.9</v>
      </c>
      <c r="AI13" s="21">
        <f t="shared" si="4"/>
        <v>435259.59999999992</v>
      </c>
    </row>
    <row r="14" spans="1:37" x14ac:dyDescent="0.3">
      <c r="A14" s="4"/>
      <c r="B14" s="5" t="s">
        <v>18</v>
      </c>
      <c r="C14" s="30">
        <f>+C15+C16</f>
        <v>0</v>
      </c>
      <c r="D14" s="8">
        <f>+D15+D16</f>
        <v>0</v>
      </c>
      <c r="E14" s="8">
        <f t="shared" ref="E14:AH14" si="7">+E15+E16</f>
        <v>1</v>
      </c>
      <c r="F14" s="8">
        <f t="shared" si="7"/>
        <v>0</v>
      </c>
      <c r="G14" s="8">
        <f t="shared" si="7"/>
        <v>0</v>
      </c>
      <c r="H14" s="8">
        <f t="shared" si="7"/>
        <v>8004.1</v>
      </c>
      <c r="I14" s="8">
        <f t="shared" si="7"/>
        <v>0</v>
      </c>
      <c r="J14" s="8">
        <f t="shared" ref="J14" si="8">+J15+J16</f>
        <v>0</v>
      </c>
      <c r="K14" s="8">
        <f t="shared" si="7"/>
        <v>391.4</v>
      </c>
      <c r="L14" s="8">
        <f t="shared" si="7"/>
        <v>0</v>
      </c>
      <c r="M14" s="31">
        <f t="shared" si="7"/>
        <v>5</v>
      </c>
      <c r="N14" s="30">
        <f t="shared" si="7"/>
        <v>0</v>
      </c>
      <c r="O14" s="8">
        <f t="shared" si="7"/>
        <v>107</v>
      </c>
      <c r="P14" s="8">
        <f t="shared" si="7"/>
        <v>0</v>
      </c>
      <c r="Q14" s="8">
        <f t="shared" si="7"/>
        <v>0</v>
      </c>
      <c r="R14" s="8">
        <f t="shared" si="7"/>
        <v>0</v>
      </c>
      <c r="S14" s="8">
        <f t="shared" si="7"/>
        <v>0</v>
      </c>
      <c r="T14" s="8">
        <f t="shared" si="7"/>
        <v>0</v>
      </c>
      <c r="U14" s="8">
        <f t="shared" si="7"/>
        <v>0</v>
      </c>
      <c r="V14" s="8">
        <f t="shared" si="7"/>
        <v>0</v>
      </c>
      <c r="W14" s="8">
        <f t="shared" si="7"/>
        <v>0</v>
      </c>
      <c r="X14" s="31">
        <f t="shared" si="7"/>
        <v>40.799999999999997</v>
      </c>
      <c r="Y14" s="8">
        <f t="shared" si="7"/>
        <v>0</v>
      </c>
      <c r="Z14" s="8">
        <f t="shared" si="7"/>
        <v>0</v>
      </c>
      <c r="AA14" s="8">
        <f t="shared" si="7"/>
        <v>0</v>
      </c>
      <c r="AB14" s="8">
        <f t="shared" si="7"/>
        <v>291.2</v>
      </c>
      <c r="AC14" s="8">
        <f t="shared" si="7"/>
        <v>0</v>
      </c>
      <c r="AD14" s="8">
        <f t="shared" si="7"/>
        <v>61.1</v>
      </c>
      <c r="AE14" s="8">
        <f t="shared" si="7"/>
        <v>0</v>
      </c>
      <c r="AF14" s="8">
        <f t="shared" si="7"/>
        <v>577.79999999999995</v>
      </c>
      <c r="AG14" s="8">
        <f t="shared" si="7"/>
        <v>0</v>
      </c>
      <c r="AH14" s="8">
        <f t="shared" si="7"/>
        <v>0</v>
      </c>
      <c r="AI14" s="21">
        <f t="shared" si="4"/>
        <v>9479.4</v>
      </c>
    </row>
    <row r="15" spans="1:37" x14ac:dyDescent="0.3">
      <c r="A15" s="4"/>
      <c r="B15" s="5" t="s">
        <v>27</v>
      </c>
      <c r="C15" s="30">
        <v>0</v>
      </c>
      <c r="D15" s="8">
        <v>0</v>
      </c>
      <c r="E15" s="8">
        <v>1</v>
      </c>
      <c r="F15" s="8">
        <v>0</v>
      </c>
      <c r="G15" s="8">
        <v>0</v>
      </c>
      <c r="H15" s="8">
        <v>8004.1</v>
      </c>
      <c r="I15" s="8">
        <v>0</v>
      </c>
      <c r="J15" s="8">
        <v>0</v>
      </c>
      <c r="K15" s="8">
        <v>391.4</v>
      </c>
      <c r="L15" s="8">
        <v>0</v>
      </c>
      <c r="M15" s="31">
        <v>0</v>
      </c>
      <c r="N15" s="30">
        <v>0</v>
      </c>
      <c r="O15" s="8">
        <v>107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31">
        <v>40.799999999999997</v>
      </c>
      <c r="Y15" s="8">
        <v>0</v>
      </c>
      <c r="Z15" s="8">
        <v>0</v>
      </c>
      <c r="AA15" s="8">
        <v>0</v>
      </c>
      <c r="AB15" s="8">
        <v>2.2000000000000002</v>
      </c>
      <c r="AC15" s="8">
        <v>0</v>
      </c>
      <c r="AD15" s="8">
        <v>61.1</v>
      </c>
      <c r="AE15" s="8">
        <v>0</v>
      </c>
      <c r="AF15" s="8">
        <v>577.79999999999995</v>
      </c>
      <c r="AG15" s="8">
        <v>0</v>
      </c>
      <c r="AH15" s="8">
        <v>0</v>
      </c>
      <c r="AI15" s="21">
        <f t="shared" si="4"/>
        <v>9185.4</v>
      </c>
    </row>
    <row r="16" spans="1:37" x14ac:dyDescent="0.3">
      <c r="A16" s="4"/>
      <c r="B16" s="5" t="s">
        <v>28</v>
      </c>
      <c r="C16" s="30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31">
        <v>5</v>
      </c>
      <c r="N16" s="30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31">
        <v>0</v>
      </c>
      <c r="Y16" s="8">
        <v>0</v>
      </c>
      <c r="Z16" s="8">
        <v>0</v>
      </c>
      <c r="AA16" s="8">
        <v>0</v>
      </c>
      <c r="AB16" s="8">
        <v>289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21">
        <f t="shared" si="4"/>
        <v>294</v>
      </c>
    </row>
    <row r="17" spans="1:39" x14ac:dyDescent="0.3">
      <c r="A17" s="4"/>
      <c r="B17" s="5" t="s">
        <v>19</v>
      </c>
      <c r="C17" s="30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31">
        <v>0</v>
      </c>
      <c r="N17" s="30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31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21">
        <f t="shared" si="4"/>
        <v>0</v>
      </c>
    </row>
    <row r="18" spans="1:39" x14ac:dyDescent="0.3">
      <c r="A18" s="4"/>
      <c r="B18" s="5" t="s">
        <v>29</v>
      </c>
      <c r="C18" s="30">
        <v>0</v>
      </c>
      <c r="D18" s="8">
        <v>75.8</v>
      </c>
      <c r="E18" s="8">
        <v>6520.3</v>
      </c>
      <c r="F18" s="8">
        <v>83399.100000000006</v>
      </c>
      <c r="G18" s="8">
        <v>18.3</v>
      </c>
      <c r="H18" s="8">
        <v>169451.3</v>
      </c>
      <c r="I18" s="8">
        <v>0</v>
      </c>
      <c r="J18" s="8">
        <v>14.2</v>
      </c>
      <c r="K18" s="8">
        <v>20168.400000000001</v>
      </c>
      <c r="L18" s="8">
        <v>0</v>
      </c>
      <c r="M18" s="31">
        <v>0</v>
      </c>
      <c r="N18" s="30">
        <v>6150.2</v>
      </c>
      <c r="O18" s="8">
        <v>499</v>
      </c>
      <c r="P18" s="8">
        <v>0</v>
      </c>
      <c r="Q18" s="8">
        <v>0</v>
      </c>
      <c r="R18" s="8">
        <v>104.3</v>
      </c>
      <c r="S18" s="8">
        <v>71104.600000000006</v>
      </c>
      <c r="T18" s="8">
        <v>5183.7</v>
      </c>
      <c r="U18" s="8">
        <v>262.2</v>
      </c>
      <c r="V18" s="8">
        <v>0</v>
      </c>
      <c r="W18" s="8">
        <v>133.30000000000001</v>
      </c>
      <c r="X18" s="31">
        <v>1489.9</v>
      </c>
      <c r="Y18" s="8">
        <v>11109.9</v>
      </c>
      <c r="Z18" s="8">
        <v>0</v>
      </c>
      <c r="AA18" s="8">
        <v>2</v>
      </c>
      <c r="AB18" s="8">
        <v>3242.4</v>
      </c>
      <c r="AC18" s="8">
        <v>5.0999999999999996</v>
      </c>
      <c r="AD18" s="8">
        <v>0</v>
      </c>
      <c r="AE18" s="8">
        <v>7390.5</v>
      </c>
      <c r="AF18" s="8">
        <v>894.8</v>
      </c>
      <c r="AG18" s="8">
        <v>42.1</v>
      </c>
      <c r="AH18" s="8">
        <v>3291.8</v>
      </c>
      <c r="AI18" s="21">
        <f t="shared" si="4"/>
        <v>390553.2</v>
      </c>
    </row>
    <row r="19" spans="1:39" ht="7.2" customHeight="1" x14ac:dyDescent="0.3">
      <c r="A19" s="4"/>
      <c r="B19" s="5"/>
      <c r="C19" s="30"/>
      <c r="D19" s="8"/>
      <c r="E19" s="8"/>
      <c r="F19" s="8"/>
      <c r="G19" s="8"/>
      <c r="H19" s="8"/>
      <c r="I19" s="8"/>
      <c r="J19" s="8"/>
      <c r="K19" s="8"/>
      <c r="L19" s="8"/>
      <c r="M19" s="31"/>
      <c r="N19" s="30"/>
      <c r="O19" s="8"/>
      <c r="P19" s="8"/>
      <c r="Q19" s="8"/>
      <c r="R19" s="8"/>
      <c r="S19" s="8"/>
      <c r="T19" s="8"/>
      <c r="U19" s="8"/>
      <c r="V19" s="8"/>
      <c r="W19" s="8"/>
      <c r="X19" s="31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21"/>
    </row>
    <row r="20" spans="1:39" x14ac:dyDescent="0.3">
      <c r="A20" s="2" t="s">
        <v>30</v>
      </c>
      <c r="B20" s="3" t="s">
        <v>31</v>
      </c>
      <c r="C20" s="28">
        <f>+C3-C9</f>
        <v>183303.4</v>
      </c>
      <c r="D20" s="9">
        <f>+D3-D9</f>
        <v>638.60000000000218</v>
      </c>
      <c r="E20" s="9">
        <f t="shared" ref="E20:AH20" si="9">+E3-E9</f>
        <v>9925.4999999999854</v>
      </c>
      <c r="F20" s="9">
        <f t="shared" si="9"/>
        <v>172804.10000000009</v>
      </c>
      <c r="G20" s="9">
        <f t="shared" si="9"/>
        <v>519.80000000000291</v>
      </c>
      <c r="H20" s="9">
        <f t="shared" si="9"/>
        <v>-95580.40000000014</v>
      </c>
      <c r="I20" s="9">
        <f t="shared" si="9"/>
        <v>-5960.8999999999942</v>
      </c>
      <c r="J20" s="9">
        <f t="shared" ref="J20" si="10">+J3-J9</f>
        <v>-224.00000000000011</v>
      </c>
      <c r="K20" s="9">
        <f t="shared" si="9"/>
        <v>-10113.000000000007</v>
      </c>
      <c r="L20" s="9">
        <f t="shared" si="9"/>
        <v>189.60000000000036</v>
      </c>
      <c r="M20" s="29">
        <f t="shared" si="9"/>
        <v>64886.599999999977</v>
      </c>
      <c r="N20" s="28">
        <f t="shared" si="9"/>
        <v>31317.100000000035</v>
      </c>
      <c r="O20" s="9">
        <f t="shared" si="9"/>
        <v>5407.1999999999989</v>
      </c>
      <c r="P20" s="9">
        <f t="shared" si="9"/>
        <v>-1257.6000000000001</v>
      </c>
      <c r="Q20" s="9">
        <f t="shared" si="9"/>
        <v>45311.000000000015</v>
      </c>
      <c r="R20" s="9">
        <f t="shared" si="9"/>
        <v>-12852.899999999998</v>
      </c>
      <c r="S20" s="9">
        <f t="shared" si="9"/>
        <v>284197.79999999981</v>
      </c>
      <c r="T20" s="9">
        <f t="shared" si="9"/>
        <v>65154.3</v>
      </c>
      <c r="U20" s="9">
        <f t="shared" si="9"/>
        <v>-10748.699999999997</v>
      </c>
      <c r="V20" s="9">
        <f t="shared" si="9"/>
        <v>-1923.2000000000007</v>
      </c>
      <c r="W20" s="9">
        <f t="shared" si="9"/>
        <v>584.79999999999973</v>
      </c>
      <c r="X20" s="29">
        <f t="shared" si="9"/>
        <v>13405.999999999985</v>
      </c>
      <c r="Y20" s="9">
        <f t="shared" si="9"/>
        <v>36307.399999999965</v>
      </c>
      <c r="Z20" s="9">
        <f t="shared" si="9"/>
        <v>1131.2999999999997</v>
      </c>
      <c r="AA20" s="9">
        <f t="shared" si="9"/>
        <v>33.299999999999997</v>
      </c>
      <c r="AB20" s="9">
        <f t="shared" si="9"/>
        <v>9232.1000000000058</v>
      </c>
      <c r="AC20" s="9">
        <f t="shared" si="9"/>
        <v>247.39999999999998</v>
      </c>
      <c r="AD20" s="9">
        <f t="shared" si="9"/>
        <v>489.79999999999973</v>
      </c>
      <c r="AE20" s="9">
        <f t="shared" si="9"/>
        <v>-58342.5</v>
      </c>
      <c r="AF20" s="9">
        <f t="shared" si="9"/>
        <v>-8820.9000000000015</v>
      </c>
      <c r="AG20" s="9">
        <f t="shared" si="9"/>
        <v>-5622.7999999999993</v>
      </c>
      <c r="AH20" s="9">
        <f t="shared" si="9"/>
        <v>3307.9000000000087</v>
      </c>
      <c r="AI20" s="20">
        <f>SUM(C20:AH20)</f>
        <v>716948.10000000009</v>
      </c>
    </row>
    <row r="21" spans="1:39" ht="7.95" customHeight="1" x14ac:dyDescent="0.3">
      <c r="A21" s="4"/>
      <c r="B21" s="5"/>
      <c r="C21" s="30"/>
      <c r="D21" s="8"/>
      <c r="E21" s="8"/>
      <c r="F21" s="8"/>
      <c r="G21" s="8"/>
      <c r="H21" s="8"/>
      <c r="I21" s="8"/>
      <c r="J21" s="8"/>
      <c r="K21" s="8"/>
      <c r="L21" s="8"/>
      <c r="M21" s="31"/>
      <c r="N21" s="30"/>
      <c r="O21" s="8"/>
      <c r="P21" s="8"/>
      <c r="Q21" s="8"/>
      <c r="R21" s="8"/>
      <c r="S21" s="8"/>
      <c r="T21" s="8"/>
      <c r="U21" s="8"/>
      <c r="V21" s="8"/>
      <c r="W21" s="8"/>
      <c r="X21" s="31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21"/>
    </row>
    <row r="22" spans="1:39" x14ac:dyDescent="0.3">
      <c r="A22" s="2" t="s">
        <v>32</v>
      </c>
      <c r="B22" s="3" t="s">
        <v>33</v>
      </c>
      <c r="C22" s="28">
        <f>+C23+C24</f>
        <v>0</v>
      </c>
      <c r="D22" s="9">
        <f>+D23+D24</f>
        <v>15.9</v>
      </c>
      <c r="E22" s="9">
        <f t="shared" ref="E22:AH22" si="11">+E23+E24</f>
        <v>11328.3</v>
      </c>
      <c r="F22" s="9">
        <f t="shared" si="11"/>
        <v>48795.8</v>
      </c>
      <c r="G22" s="9">
        <f t="shared" si="11"/>
        <v>104021.3</v>
      </c>
      <c r="H22" s="9">
        <f t="shared" si="11"/>
        <v>174551.1</v>
      </c>
      <c r="I22" s="9">
        <f t="shared" si="11"/>
        <v>14290.5</v>
      </c>
      <c r="J22" s="9">
        <f t="shared" ref="J22" si="12">+J23+J24</f>
        <v>4.0999999999999996</v>
      </c>
      <c r="K22" s="9">
        <f t="shared" si="11"/>
        <v>2231.5</v>
      </c>
      <c r="L22" s="9">
        <f t="shared" si="11"/>
        <v>0</v>
      </c>
      <c r="M22" s="29">
        <f t="shared" si="11"/>
        <v>4849.2</v>
      </c>
      <c r="N22" s="28">
        <f t="shared" si="11"/>
        <v>4454.8999999999996</v>
      </c>
      <c r="O22" s="9">
        <f t="shared" si="11"/>
        <v>73.400000000000006</v>
      </c>
      <c r="P22" s="9">
        <f t="shared" si="11"/>
        <v>0</v>
      </c>
      <c r="Q22" s="9">
        <f t="shared" si="11"/>
        <v>3311.7999999999997</v>
      </c>
      <c r="R22" s="9">
        <f t="shared" si="11"/>
        <v>11.8</v>
      </c>
      <c r="S22" s="9">
        <f t="shared" si="11"/>
        <v>17624</v>
      </c>
      <c r="T22" s="9">
        <f t="shared" si="11"/>
        <v>4872.8</v>
      </c>
      <c r="U22" s="9">
        <f t="shared" si="11"/>
        <v>0</v>
      </c>
      <c r="V22" s="9">
        <f t="shared" si="11"/>
        <v>0</v>
      </c>
      <c r="W22" s="9">
        <f t="shared" si="11"/>
        <v>0</v>
      </c>
      <c r="X22" s="29">
        <f t="shared" si="11"/>
        <v>103.3</v>
      </c>
      <c r="Y22" s="9">
        <f t="shared" si="11"/>
        <v>10127.6</v>
      </c>
      <c r="Z22" s="9">
        <f t="shared" si="11"/>
        <v>4469</v>
      </c>
      <c r="AA22" s="9">
        <f t="shared" si="11"/>
        <v>0</v>
      </c>
      <c r="AB22" s="9">
        <f t="shared" si="11"/>
        <v>57</v>
      </c>
      <c r="AC22" s="9">
        <f t="shared" si="11"/>
        <v>0</v>
      </c>
      <c r="AD22" s="9">
        <f t="shared" si="11"/>
        <v>0</v>
      </c>
      <c r="AE22" s="9">
        <f t="shared" si="11"/>
        <v>69384.5</v>
      </c>
      <c r="AF22" s="9">
        <f t="shared" si="11"/>
        <v>370.7</v>
      </c>
      <c r="AG22" s="9">
        <f t="shared" si="11"/>
        <v>1.6</v>
      </c>
      <c r="AH22" s="9">
        <f t="shared" si="11"/>
        <v>0</v>
      </c>
      <c r="AI22" s="20">
        <f>SUM(C22:AH22)</f>
        <v>474950.1</v>
      </c>
    </row>
    <row r="23" spans="1:39" x14ac:dyDescent="0.3">
      <c r="A23" s="4"/>
      <c r="B23" s="5" t="s">
        <v>34</v>
      </c>
      <c r="C23" s="30">
        <v>0</v>
      </c>
      <c r="D23" s="8">
        <v>15.9</v>
      </c>
      <c r="E23" s="8">
        <v>1605.5</v>
      </c>
      <c r="F23" s="8">
        <v>9795.7999999999993</v>
      </c>
      <c r="G23" s="8">
        <v>0</v>
      </c>
      <c r="H23" s="8">
        <v>174551.1</v>
      </c>
      <c r="I23" s="8">
        <v>0</v>
      </c>
      <c r="J23" s="8">
        <v>4.0999999999999996</v>
      </c>
      <c r="K23" s="8">
        <v>2231.5</v>
      </c>
      <c r="L23" s="8">
        <v>0</v>
      </c>
      <c r="M23" s="31">
        <v>4849.2</v>
      </c>
      <c r="N23" s="30">
        <v>4454.8999999999996</v>
      </c>
      <c r="O23" s="8">
        <v>73.400000000000006</v>
      </c>
      <c r="P23" s="8">
        <v>0</v>
      </c>
      <c r="Q23" s="8">
        <v>2340.6999999999998</v>
      </c>
      <c r="R23" s="8">
        <v>11.8</v>
      </c>
      <c r="S23" s="8">
        <v>17624</v>
      </c>
      <c r="T23" s="8">
        <v>4872.8</v>
      </c>
      <c r="U23" s="8">
        <v>0</v>
      </c>
      <c r="V23" s="8">
        <v>0</v>
      </c>
      <c r="W23" s="8">
        <v>0</v>
      </c>
      <c r="X23" s="31">
        <v>103.3</v>
      </c>
      <c r="Y23" s="8">
        <v>10127.6</v>
      </c>
      <c r="Z23" s="8">
        <v>4469</v>
      </c>
      <c r="AA23" s="8">
        <v>0</v>
      </c>
      <c r="AB23" s="8">
        <v>57</v>
      </c>
      <c r="AC23" s="8">
        <v>0</v>
      </c>
      <c r="AD23" s="8">
        <v>0</v>
      </c>
      <c r="AE23" s="8">
        <v>16539.3</v>
      </c>
      <c r="AF23" s="8">
        <v>370.7</v>
      </c>
      <c r="AG23" s="8">
        <v>1.6</v>
      </c>
      <c r="AH23" s="8">
        <v>0</v>
      </c>
      <c r="AI23" s="21">
        <f>SUM(C23:AH23)</f>
        <v>254099.20000000001</v>
      </c>
    </row>
    <row r="24" spans="1:39" x14ac:dyDescent="0.3">
      <c r="A24" s="4"/>
      <c r="B24" s="5" t="s">
        <v>35</v>
      </c>
      <c r="C24" s="30">
        <v>0</v>
      </c>
      <c r="D24" s="8">
        <v>0</v>
      </c>
      <c r="E24" s="8">
        <v>9722.7999999999993</v>
      </c>
      <c r="F24" s="8">
        <v>39000</v>
      </c>
      <c r="G24" s="8">
        <v>104021.3</v>
      </c>
      <c r="H24" s="8">
        <v>0</v>
      </c>
      <c r="I24" s="8">
        <v>14290.5</v>
      </c>
      <c r="J24" s="8">
        <v>0</v>
      </c>
      <c r="K24" s="8">
        <v>0</v>
      </c>
      <c r="L24" s="8">
        <v>0</v>
      </c>
      <c r="M24" s="31">
        <v>0</v>
      </c>
      <c r="N24" s="30">
        <v>0</v>
      </c>
      <c r="O24" s="8">
        <v>0</v>
      </c>
      <c r="P24" s="8">
        <v>0</v>
      </c>
      <c r="Q24" s="8">
        <v>971.1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31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52845.2</v>
      </c>
      <c r="AF24" s="8">
        <v>0</v>
      </c>
      <c r="AG24" s="8">
        <v>0</v>
      </c>
      <c r="AH24" s="8">
        <v>0</v>
      </c>
      <c r="AI24" s="21">
        <f>SUM(C24:AH24)</f>
        <v>220850.90000000002</v>
      </c>
      <c r="AJ24" s="18"/>
      <c r="AK24" s="24"/>
      <c r="AM24" s="24"/>
    </row>
    <row r="25" spans="1:39" ht="6" customHeight="1" x14ac:dyDescent="0.3">
      <c r="A25" s="4"/>
      <c r="B25" s="5"/>
      <c r="C25" s="30"/>
      <c r="D25" s="8"/>
      <c r="E25" s="8"/>
      <c r="F25" s="8"/>
      <c r="G25" s="8"/>
      <c r="H25" s="8"/>
      <c r="I25" s="8"/>
      <c r="J25" s="8"/>
      <c r="K25" s="8"/>
      <c r="L25" s="8"/>
      <c r="M25" s="31"/>
      <c r="N25" s="30"/>
      <c r="O25" s="8"/>
      <c r="P25" s="8"/>
      <c r="Q25" s="8"/>
      <c r="R25" s="8"/>
      <c r="S25" s="8"/>
      <c r="T25" s="8"/>
      <c r="U25" s="8"/>
      <c r="V25" s="8"/>
      <c r="W25" s="8"/>
      <c r="X25" s="31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21"/>
    </row>
    <row r="26" spans="1:39" x14ac:dyDescent="0.3">
      <c r="A26" s="2" t="s">
        <v>36</v>
      </c>
      <c r="B26" s="3" t="s">
        <v>37</v>
      </c>
      <c r="C26" s="28">
        <f>+C27+C28</f>
        <v>37526.6</v>
      </c>
      <c r="D26" s="9">
        <f>+D27+D28</f>
        <v>33.1</v>
      </c>
      <c r="E26" s="9">
        <f t="shared" ref="E26:AH26" si="13">+E27+E28</f>
        <v>18525.2</v>
      </c>
      <c r="F26" s="9">
        <f t="shared" si="13"/>
        <v>161690.1</v>
      </c>
      <c r="G26" s="9">
        <f t="shared" si="13"/>
        <v>94700.800000000003</v>
      </c>
      <c r="H26" s="9">
        <f t="shared" si="13"/>
        <v>272065.90000000002</v>
      </c>
      <c r="I26" s="9">
        <f t="shared" si="13"/>
        <v>19539.5</v>
      </c>
      <c r="J26" s="9">
        <f t="shared" ref="J26" si="14">+J27+J28</f>
        <v>0</v>
      </c>
      <c r="K26" s="9">
        <f t="shared" si="13"/>
        <v>574.9</v>
      </c>
      <c r="L26" s="9">
        <f t="shared" si="13"/>
        <v>2.9</v>
      </c>
      <c r="M26" s="29">
        <f t="shared" si="13"/>
        <v>205.9</v>
      </c>
      <c r="N26" s="28">
        <f t="shared" si="13"/>
        <v>9221.9</v>
      </c>
      <c r="O26" s="9">
        <f t="shared" si="13"/>
        <v>4120.2</v>
      </c>
      <c r="P26" s="9">
        <f t="shared" si="13"/>
        <v>0</v>
      </c>
      <c r="Q26" s="9">
        <f t="shared" si="13"/>
        <v>17692.5</v>
      </c>
      <c r="R26" s="9">
        <f t="shared" si="13"/>
        <v>115.19999999999999</v>
      </c>
      <c r="S26" s="9">
        <f t="shared" si="13"/>
        <v>205386.2</v>
      </c>
      <c r="T26" s="9">
        <f t="shared" si="13"/>
        <v>14258.6</v>
      </c>
      <c r="U26" s="9">
        <f t="shared" si="13"/>
        <v>0</v>
      </c>
      <c r="V26" s="9">
        <f t="shared" si="13"/>
        <v>212.7</v>
      </c>
      <c r="W26" s="9">
        <f t="shared" si="13"/>
        <v>0</v>
      </c>
      <c r="X26" s="29">
        <f t="shared" si="13"/>
        <v>813.5</v>
      </c>
      <c r="Y26" s="9">
        <f t="shared" si="13"/>
        <v>156001.20000000001</v>
      </c>
      <c r="Z26" s="9">
        <f t="shared" si="13"/>
        <v>1070.2</v>
      </c>
      <c r="AA26" s="9">
        <f t="shared" si="13"/>
        <v>0</v>
      </c>
      <c r="AB26" s="9">
        <f t="shared" si="13"/>
        <v>121.4</v>
      </c>
      <c r="AC26" s="9">
        <f t="shared" si="13"/>
        <v>1.2</v>
      </c>
      <c r="AD26" s="9">
        <f t="shared" si="13"/>
        <v>0</v>
      </c>
      <c r="AE26" s="9">
        <f t="shared" si="13"/>
        <v>41674.199999999997</v>
      </c>
      <c r="AF26" s="9">
        <f t="shared" si="13"/>
        <v>152.19999999999999</v>
      </c>
      <c r="AG26" s="9">
        <f t="shared" si="13"/>
        <v>43.6</v>
      </c>
      <c r="AH26" s="9">
        <f t="shared" si="13"/>
        <v>973</v>
      </c>
      <c r="AI26" s="20">
        <f>SUM(C26:AH26)</f>
        <v>1056722.7</v>
      </c>
    </row>
    <row r="27" spans="1:39" x14ac:dyDescent="0.3">
      <c r="A27" s="4"/>
      <c r="B27" s="5" t="s">
        <v>38</v>
      </c>
      <c r="C27" s="30">
        <v>37526.6</v>
      </c>
      <c r="D27" s="8">
        <v>33.1</v>
      </c>
      <c r="E27" s="8">
        <v>18525.2</v>
      </c>
      <c r="F27" s="8">
        <v>161690.1</v>
      </c>
      <c r="G27" s="8">
        <v>94700.800000000003</v>
      </c>
      <c r="H27" s="8">
        <v>272065.90000000002</v>
      </c>
      <c r="I27" s="8">
        <v>19539.5</v>
      </c>
      <c r="J27" s="8">
        <v>0</v>
      </c>
      <c r="K27" s="8">
        <v>574.9</v>
      </c>
      <c r="L27" s="8">
        <v>2.9</v>
      </c>
      <c r="M27" s="31">
        <v>205.9</v>
      </c>
      <c r="N27" s="30">
        <v>9221.9</v>
      </c>
      <c r="O27" s="8">
        <v>4120.2</v>
      </c>
      <c r="P27" s="8">
        <v>0</v>
      </c>
      <c r="Q27" s="8">
        <v>17692.5</v>
      </c>
      <c r="R27" s="8">
        <v>99.1</v>
      </c>
      <c r="S27" s="8">
        <v>205386.2</v>
      </c>
      <c r="T27" s="8">
        <v>14258.6</v>
      </c>
      <c r="U27" s="8">
        <v>0</v>
      </c>
      <c r="V27" s="8">
        <v>212.7</v>
      </c>
      <c r="W27" s="8">
        <v>0</v>
      </c>
      <c r="X27" s="31">
        <v>813.5</v>
      </c>
      <c r="Y27" s="8">
        <v>156001.20000000001</v>
      </c>
      <c r="Z27" s="8">
        <v>1070.2</v>
      </c>
      <c r="AA27" s="8">
        <v>0</v>
      </c>
      <c r="AB27" s="8">
        <v>121.4</v>
      </c>
      <c r="AC27" s="8">
        <v>1.2</v>
      </c>
      <c r="AD27" s="8">
        <v>0</v>
      </c>
      <c r="AE27" s="8">
        <v>41674.199999999997</v>
      </c>
      <c r="AF27" s="8">
        <v>152.19999999999999</v>
      </c>
      <c r="AG27" s="8">
        <v>43.6</v>
      </c>
      <c r="AH27" s="8">
        <v>973</v>
      </c>
      <c r="AI27" s="21">
        <f>SUM(C27:AH27)</f>
        <v>1056706.6000000001</v>
      </c>
      <c r="AJ27" s="24"/>
    </row>
    <row r="28" spans="1:39" x14ac:dyDescent="0.3">
      <c r="A28" s="4"/>
      <c r="B28" s="5" t="s">
        <v>35</v>
      </c>
      <c r="C28" s="30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31">
        <v>0</v>
      </c>
      <c r="N28" s="30">
        <v>0</v>
      </c>
      <c r="O28" s="8">
        <v>0</v>
      </c>
      <c r="P28" s="8">
        <v>0</v>
      </c>
      <c r="Q28" s="8">
        <v>0</v>
      </c>
      <c r="R28" s="8">
        <v>16.100000000000001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31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21">
        <f>SUM(C28:AH28)</f>
        <v>16.100000000000001</v>
      </c>
    </row>
    <row r="29" spans="1:39" ht="6.45" customHeight="1" x14ac:dyDescent="0.3">
      <c r="A29" s="4"/>
      <c r="B29" s="5"/>
      <c r="C29" s="30"/>
      <c r="D29" s="8"/>
      <c r="E29" s="8"/>
      <c r="F29" s="8"/>
      <c r="G29" s="8"/>
      <c r="H29" s="8"/>
      <c r="I29" s="8"/>
      <c r="J29" s="8"/>
      <c r="K29" s="8"/>
      <c r="L29" s="8"/>
      <c r="M29" s="31"/>
      <c r="N29" s="30"/>
      <c r="O29" s="8"/>
      <c r="P29" s="8"/>
      <c r="Q29" s="8"/>
      <c r="R29" s="8"/>
      <c r="S29" s="8"/>
      <c r="T29" s="8"/>
      <c r="U29" s="8"/>
      <c r="V29" s="8"/>
      <c r="W29" s="8"/>
      <c r="X29" s="31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21"/>
    </row>
    <row r="30" spans="1:39" x14ac:dyDescent="0.3">
      <c r="A30" s="2" t="s">
        <v>39</v>
      </c>
      <c r="B30" s="3" t="s">
        <v>40</v>
      </c>
      <c r="C30" s="28">
        <f>C3+C22</f>
        <v>385072.6</v>
      </c>
      <c r="D30" s="9">
        <f>D3+D22</f>
        <v>19615.700000000004</v>
      </c>
      <c r="E30" s="9">
        <f t="shared" ref="E30:AH30" si="15">E3+E22</f>
        <v>103407.8</v>
      </c>
      <c r="F30" s="9">
        <f t="shared" si="15"/>
        <v>881543.40000000014</v>
      </c>
      <c r="G30" s="9">
        <f t="shared" si="15"/>
        <v>122278.90000000001</v>
      </c>
      <c r="H30" s="9">
        <f t="shared" si="15"/>
        <v>2046955.5</v>
      </c>
      <c r="I30" s="9">
        <f t="shared" si="15"/>
        <v>149325.70000000001</v>
      </c>
      <c r="J30" s="9">
        <f t="shared" ref="J30" si="16">J3+J22</f>
        <v>458.5</v>
      </c>
      <c r="K30" s="9">
        <f t="shared" si="15"/>
        <v>40878.799999999996</v>
      </c>
      <c r="L30" s="9">
        <f t="shared" si="15"/>
        <v>2245.6000000000004</v>
      </c>
      <c r="M30" s="29">
        <f t="shared" si="15"/>
        <v>226555.7</v>
      </c>
      <c r="N30" s="28">
        <f t="shared" si="15"/>
        <v>380404.10000000003</v>
      </c>
      <c r="O30" s="9">
        <f t="shared" si="15"/>
        <v>17014.400000000001</v>
      </c>
      <c r="P30" s="9">
        <f t="shared" si="15"/>
        <v>1683.2</v>
      </c>
      <c r="Q30" s="9">
        <f t="shared" si="15"/>
        <v>154267.29999999999</v>
      </c>
      <c r="R30" s="9">
        <f t="shared" si="15"/>
        <v>10438.799999999999</v>
      </c>
      <c r="S30" s="9">
        <f t="shared" si="15"/>
        <v>2121115.9</v>
      </c>
      <c r="T30" s="9">
        <f t="shared" si="15"/>
        <v>104611.6</v>
      </c>
      <c r="U30" s="9">
        <f t="shared" si="15"/>
        <v>28532.400000000001</v>
      </c>
      <c r="V30" s="9">
        <f t="shared" si="15"/>
        <v>17945.5</v>
      </c>
      <c r="W30" s="9">
        <f t="shared" si="15"/>
        <v>3552.1</v>
      </c>
      <c r="X30" s="29">
        <f t="shared" si="15"/>
        <v>80949.599999999991</v>
      </c>
      <c r="Y30" s="9">
        <f t="shared" si="15"/>
        <v>537480.1</v>
      </c>
      <c r="Z30" s="9">
        <f t="shared" si="15"/>
        <v>6861.6</v>
      </c>
      <c r="AA30" s="9">
        <f t="shared" si="15"/>
        <v>102.8</v>
      </c>
      <c r="AB30" s="9">
        <f t="shared" si="15"/>
        <v>52003.5</v>
      </c>
      <c r="AC30" s="9">
        <f t="shared" si="15"/>
        <v>792.2</v>
      </c>
      <c r="AD30" s="9">
        <f t="shared" si="15"/>
        <v>4320.3999999999996</v>
      </c>
      <c r="AE30" s="9">
        <f t="shared" si="15"/>
        <v>634511.60000000009</v>
      </c>
      <c r="AF30" s="9">
        <f t="shared" si="15"/>
        <v>21463.5</v>
      </c>
      <c r="AG30" s="9">
        <f t="shared" si="15"/>
        <v>5177</v>
      </c>
      <c r="AH30" s="9">
        <f t="shared" si="15"/>
        <v>67578.400000000009</v>
      </c>
      <c r="AI30" s="20">
        <f>SUM(C30:AH30)</f>
        <v>8229144.1999999993</v>
      </c>
    </row>
    <row r="31" spans="1:39" x14ac:dyDescent="0.3">
      <c r="A31" s="2" t="s">
        <v>41</v>
      </c>
      <c r="B31" s="3" t="s">
        <v>42</v>
      </c>
      <c r="C31" s="28">
        <f>C3+C22-C10-C17-C18-C26</f>
        <v>145776.79999999999</v>
      </c>
      <c r="D31" s="9">
        <f>D3+D22-D10-D17-D18-D26</f>
        <v>621.40000000000293</v>
      </c>
      <c r="E31" s="9">
        <f t="shared" ref="E31:AH31" si="17">E3+E22-E10-E17-E18-E26</f>
        <v>2729.5999999999913</v>
      </c>
      <c r="F31" s="9">
        <f t="shared" si="17"/>
        <v>59909.800000000105</v>
      </c>
      <c r="G31" s="9">
        <f t="shared" si="17"/>
        <v>9840.3000000000029</v>
      </c>
      <c r="H31" s="9">
        <f t="shared" si="17"/>
        <v>-185091.09999999992</v>
      </c>
      <c r="I31" s="9">
        <f t="shared" si="17"/>
        <v>-11209.899999999994</v>
      </c>
      <c r="J31" s="9">
        <f t="shared" ref="J31" si="18">J3+J22-J10-J17-J18-J26</f>
        <v>-219.90000000000003</v>
      </c>
      <c r="K31" s="9">
        <f t="shared" si="17"/>
        <v>-8065.0000000000055</v>
      </c>
      <c r="L31" s="9">
        <f t="shared" si="17"/>
        <v>186.70000000000036</v>
      </c>
      <c r="M31" s="29">
        <f t="shared" si="17"/>
        <v>69534.899999999994</v>
      </c>
      <c r="N31" s="28">
        <f t="shared" si="17"/>
        <v>26550.100000000071</v>
      </c>
      <c r="O31" s="9">
        <f t="shared" si="17"/>
        <v>1467.4000000000005</v>
      </c>
      <c r="P31" s="9">
        <f t="shared" si="17"/>
        <v>-1257.6000000000001</v>
      </c>
      <c r="Q31" s="9">
        <f t="shared" si="17"/>
        <v>30930.300000000003</v>
      </c>
      <c r="R31" s="9">
        <f t="shared" si="17"/>
        <v>-12956.3</v>
      </c>
      <c r="S31" s="9">
        <f t="shared" si="17"/>
        <v>96435.599999999919</v>
      </c>
      <c r="T31" s="9">
        <f t="shared" si="17"/>
        <v>55768.500000000007</v>
      </c>
      <c r="U31" s="9">
        <f t="shared" si="17"/>
        <v>-10748.7</v>
      </c>
      <c r="V31" s="9">
        <f t="shared" si="17"/>
        <v>-2135.9000000000005</v>
      </c>
      <c r="W31" s="9">
        <f t="shared" si="17"/>
        <v>584.79999999999995</v>
      </c>
      <c r="X31" s="29">
        <f t="shared" si="17"/>
        <v>12736.599999999986</v>
      </c>
      <c r="Y31" s="9">
        <f t="shared" si="17"/>
        <v>-109566.20000000004</v>
      </c>
      <c r="Z31" s="9">
        <f t="shared" si="17"/>
        <v>4530.1000000000004</v>
      </c>
      <c r="AA31" s="9">
        <f t="shared" si="17"/>
        <v>33.299999999999997</v>
      </c>
      <c r="AB31" s="9">
        <f t="shared" si="17"/>
        <v>9458.9000000000051</v>
      </c>
      <c r="AC31" s="9">
        <f t="shared" si="17"/>
        <v>246.20000000000002</v>
      </c>
      <c r="AD31" s="9">
        <f t="shared" si="17"/>
        <v>550.89999999999964</v>
      </c>
      <c r="AE31" s="9">
        <f t="shared" si="17"/>
        <v>-30632.199999999997</v>
      </c>
      <c r="AF31" s="9">
        <f t="shared" si="17"/>
        <v>-8024.6000000000022</v>
      </c>
      <c r="AG31" s="9">
        <f t="shared" si="17"/>
        <v>-5664.7999999999993</v>
      </c>
      <c r="AH31" s="9">
        <f t="shared" si="17"/>
        <v>2334.9000000000115</v>
      </c>
      <c r="AI31" s="20">
        <f>SUM(C31:AH31)</f>
        <v>144654.90000000005</v>
      </c>
    </row>
    <row r="32" spans="1:39" x14ac:dyDescent="0.3">
      <c r="A32" s="2" t="s">
        <v>43</v>
      </c>
      <c r="B32" s="3" t="s">
        <v>44</v>
      </c>
      <c r="C32" s="28">
        <f>C9+C26</f>
        <v>239295.8</v>
      </c>
      <c r="D32" s="9">
        <f>D9+D26</f>
        <v>18994.3</v>
      </c>
      <c r="E32" s="9">
        <f t="shared" ref="E32:AH32" si="19">E9+E26</f>
        <v>100679.20000000001</v>
      </c>
      <c r="F32" s="9">
        <f t="shared" si="19"/>
        <v>821633.6</v>
      </c>
      <c r="G32" s="9">
        <f t="shared" si="19"/>
        <v>112438.6</v>
      </c>
      <c r="H32" s="9">
        <f t="shared" si="19"/>
        <v>2240050.7000000002</v>
      </c>
      <c r="I32" s="9">
        <f t="shared" si="19"/>
        <v>160535.6</v>
      </c>
      <c r="J32" s="9">
        <f t="shared" ref="J32" si="20">J9+J26</f>
        <v>678.40000000000009</v>
      </c>
      <c r="K32" s="9">
        <f t="shared" si="19"/>
        <v>49335.200000000004</v>
      </c>
      <c r="L32" s="9">
        <f t="shared" si="19"/>
        <v>2058.9</v>
      </c>
      <c r="M32" s="29">
        <f t="shared" si="19"/>
        <v>157025.80000000002</v>
      </c>
      <c r="N32" s="28">
        <f t="shared" si="19"/>
        <v>353854</v>
      </c>
      <c r="O32" s="9">
        <f t="shared" si="19"/>
        <v>15654</v>
      </c>
      <c r="P32" s="9">
        <f t="shared" si="19"/>
        <v>2940.8</v>
      </c>
      <c r="Q32" s="9">
        <f t="shared" si="19"/>
        <v>123336.99999999999</v>
      </c>
      <c r="R32" s="9">
        <f t="shared" si="19"/>
        <v>23395.1</v>
      </c>
      <c r="S32" s="9">
        <f t="shared" si="19"/>
        <v>2024680.3</v>
      </c>
      <c r="T32" s="9">
        <f t="shared" si="19"/>
        <v>48843.1</v>
      </c>
      <c r="U32" s="9">
        <f t="shared" si="19"/>
        <v>39281.1</v>
      </c>
      <c r="V32" s="9">
        <f t="shared" si="19"/>
        <v>20081.400000000001</v>
      </c>
      <c r="W32" s="9">
        <f t="shared" si="19"/>
        <v>2967.3</v>
      </c>
      <c r="X32" s="29">
        <f t="shared" si="19"/>
        <v>68253.8</v>
      </c>
      <c r="Y32" s="9">
        <f t="shared" si="19"/>
        <v>647046.30000000005</v>
      </c>
      <c r="Z32" s="9">
        <f t="shared" si="19"/>
        <v>2331.5</v>
      </c>
      <c r="AA32" s="9">
        <f t="shared" si="19"/>
        <v>69.5</v>
      </c>
      <c r="AB32" s="9">
        <f t="shared" si="19"/>
        <v>42835.799999999996</v>
      </c>
      <c r="AC32" s="9">
        <f t="shared" si="19"/>
        <v>546.00000000000011</v>
      </c>
      <c r="AD32" s="9">
        <f t="shared" si="19"/>
        <v>3830.6</v>
      </c>
      <c r="AE32" s="9">
        <f t="shared" si="19"/>
        <v>665143.80000000005</v>
      </c>
      <c r="AF32" s="9">
        <f t="shared" si="19"/>
        <v>30065.9</v>
      </c>
      <c r="AG32" s="9">
        <f t="shared" si="19"/>
        <v>10841.8</v>
      </c>
      <c r="AH32" s="9">
        <f t="shared" si="19"/>
        <v>65243.5</v>
      </c>
      <c r="AI32" s="20">
        <f>SUM(C32:AH32)</f>
        <v>8093968.6999999974</v>
      </c>
    </row>
    <row r="33" spans="1:35" x14ac:dyDescent="0.3">
      <c r="A33" s="2" t="s">
        <v>45</v>
      </c>
      <c r="B33" s="3" t="s">
        <v>46</v>
      </c>
      <c r="C33" s="28">
        <f>C20+C22-C26</f>
        <v>145776.79999999999</v>
      </c>
      <c r="D33" s="9">
        <f>D20+D22-D26</f>
        <v>621.40000000000214</v>
      </c>
      <c r="E33" s="9">
        <f t="shared" ref="E33:AH33" si="21">E20+E22-E26</f>
        <v>2728.599999999984</v>
      </c>
      <c r="F33" s="9">
        <f t="shared" si="21"/>
        <v>59909.800000000076</v>
      </c>
      <c r="G33" s="9">
        <f t="shared" si="21"/>
        <v>9840.3000000000029</v>
      </c>
      <c r="H33" s="9">
        <f t="shared" si="21"/>
        <v>-193095.20000000016</v>
      </c>
      <c r="I33" s="9">
        <f t="shared" si="21"/>
        <v>-11209.899999999994</v>
      </c>
      <c r="J33" s="9">
        <f t="shared" ref="J33" si="22">J20+J22-J26</f>
        <v>-219.90000000000012</v>
      </c>
      <c r="K33" s="9">
        <f t="shared" si="21"/>
        <v>-8456.4000000000069</v>
      </c>
      <c r="L33" s="9">
        <f t="shared" si="21"/>
        <v>186.70000000000036</v>
      </c>
      <c r="M33" s="29">
        <f t="shared" si="21"/>
        <v>69529.89999999998</v>
      </c>
      <c r="N33" s="28">
        <f t="shared" si="21"/>
        <v>26550.100000000035</v>
      </c>
      <c r="O33" s="9">
        <f t="shared" si="21"/>
        <v>1360.3999999999987</v>
      </c>
      <c r="P33" s="9">
        <f t="shared" si="21"/>
        <v>-1257.6000000000001</v>
      </c>
      <c r="Q33" s="9">
        <f t="shared" si="21"/>
        <v>30930.300000000017</v>
      </c>
      <c r="R33" s="9">
        <f t="shared" si="21"/>
        <v>-12956.3</v>
      </c>
      <c r="S33" s="9">
        <f t="shared" si="21"/>
        <v>96435.599999999802</v>
      </c>
      <c r="T33" s="9">
        <f t="shared" si="21"/>
        <v>55768.500000000007</v>
      </c>
      <c r="U33" s="9">
        <f t="shared" si="21"/>
        <v>-10748.699999999997</v>
      </c>
      <c r="V33" s="9">
        <f t="shared" si="21"/>
        <v>-2135.9000000000005</v>
      </c>
      <c r="W33" s="9">
        <f t="shared" si="21"/>
        <v>584.79999999999973</v>
      </c>
      <c r="X33" s="29">
        <f t="shared" si="21"/>
        <v>12695.799999999985</v>
      </c>
      <c r="Y33" s="9">
        <f t="shared" si="21"/>
        <v>-109566.20000000004</v>
      </c>
      <c r="Z33" s="9">
        <f t="shared" si="21"/>
        <v>4530.0999999999995</v>
      </c>
      <c r="AA33" s="9">
        <f t="shared" si="21"/>
        <v>33.299999999999997</v>
      </c>
      <c r="AB33" s="9">
        <f t="shared" si="21"/>
        <v>9167.7000000000062</v>
      </c>
      <c r="AC33" s="9">
        <f t="shared" si="21"/>
        <v>246.2</v>
      </c>
      <c r="AD33" s="9">
        <f t="shared" si="21"/>
        <v>489.79999999999973</v>
      </c>
      <c r="AE33" s="9">
        <f t="shared" si="21"/>
        <v>-30632.199999999997</v>
      </c>
      <c r="AF33" s="9">
        <f t="shared" si="21"/>
        <v>-8602.4000000000015</v>
      </c>
      <c r="AG33" s="9">
        <f t="shared" si="21"/>
        <v>-5664.7999999999993</v>
      </c>
      <c r="AH33" s="9">
        <f t="shared" si="21"/>
        <v>2334.9000000000087</v>
      </c>
      <c r="AI33" s="20">
        <f>SUM(C33:AH33)</f>
        <v>135175.49999999959</v>
      </c>
    </row>
    <row r="34" spans="1:35" ht="5.25" customHeight="1" x14ac:dyDescent="0.3">
      <c r="A34" s="16"/>
      <c r="B34" s="15"/>
      <c r="C34" s="16"/>
      <c r="M34" s="15"/>
      <c r="N34" s="16"/>
      <c r="X34" s="15"/>
      <c r="AI34" s="19"/>
    </row>
    <row r="35" spans="1:35" x14ac:dyDescent="0.3">
      <c r="A35" s="2" t="s">
        <v>49</v>
      </c>
      <c r="B35" s="3" t="s">
        <v>50</v>
      </c>
      <c r="C35" s="28">
        <f>+C36+C37+C38</f>
        <v>17508.900000000001</v>
      </c>
      <c r="D35" s="9">
        <f>+D36+D37+D38</f>
        <v>29272.2</v>
      </c>
      <c r="E35" s="9">
        <f t="shared" ref="E35:AH35" si="23">+E36+E37+E38</f>
        <v>47124.700000000004</v>
      </c>
      <c r="F35" s="9">
        <f t="shared" si="23"/>
        <v>333449.09999999998</v>
      </c>
      <c r="G35" s="9">
        <f t="shared" si="23"/>
        <v>620.70000000000005</v>
      </c>
      <c r="H35" s="9">
        <f t="shared" si="23"/>
        <v>879636.7</v>
      </c>
      <c r="I35" s="9">
        <f t="shared" si="23"/>
        <v>37637</v>
      </c>
      <c r="J35" s="9">
        <f t="shared" ref="J35" si="24">+J36+J37+J38</f>
        <v>472.9</v>
      </c>
      <c r="K35" s="9">
        <f t="shared" si="23"/>
        <v>25355.9</v>
      </c>
      <c r="L35" s="9">
        <f t="shared" si="23"/>
        <v>6486.7</v>
      </c>
      <c r="M35" s="29">
        <f t="shared" si="23"/>
        <v>163142.9</v>
      </c>
      <c r="N35" s="28">
        <f t="shared" si="23"/>
        <v>79286</v>
      </c>
      <c r="O35" s="9">
        <f t="shared" si="23"/>
        <v>17480.7</v>
      </c>
      <c r="P35" s="9">
        <f t="shared" si="23"/>
        <v>1257.5999999999999</v>
      </c>
      <c r="Q35" s="9">
        <f t="shared" si="23"/>
        <v>60197.200000000004</v>
      </c>
      <c r="R35" s="9">
        <f t="shared" si="23"/>
        <v>28306.499999999996</v>
      </c>
      <c r="S35" s="9">
        <f t="shared" si="23"/>
        <v>1474425.1</v>
      </c>
      <c r="T35" s="9">
        <f t="shared" si="23"/>
        <v>29083.699999999997</v>
      </c>
      <c r="U35" s="9">
        <f t="shared" si="23"/>
        <v>14362.4</v>
      </c>
      <c r="V35" s="9">
        <f t="shared" si="23"/>
        <v>7176.6</v>
      </c>
      <c r="W35" s="9">
        <f t="shared" si="23"/>
        <v>0</v>
      </c>
      <c r="X35" s="29">
        <f t="shared" si="23"/>
        <v>20153.099999999999</v>
      </c>
      <c r="Y35" s="9">
        <f t="shared" si="23"/>
        <v>293756.79999999999</v>
      </c>
      <c r="Z35" s="9">
        <f t="shared" si="23"/>
        <v>625.1</v>
      </c>
      <c r="AA35" s="9">
        <f t="shared" si="23"/>
        <v>0</v>
      </c>
      <c r="AB35" s="9">
        <f t="shared" si="23"/>
        <v>13743.6</v>
      </c>
      <c r="AC35" s="9">
        <f t="shared" si="23"/>
        <v>113.89999999999999</v>
      </c>
      <c r="AD35" s="9">
        <f t="shared" si="23"/>
        <v>0.1</v>
      </c>
      <c r="AE35" s="9">
        <f t="shared" si="23"/>
        <v>269969.09999999998</v>
      </c>
      <c r="AF35" s="9">
        <f t="shared" si="23"/>
        <v>22442.5</v>
      </c>
      <c r="AG35" s="9">
        <f t="shared" si="23"/>
        <v>16645.100000000002</v>
      </c>
      <c r="AH35" s="9">
        <f t="shared" si="23"/>
        <v>7585</v>
      </c>
      <c r="AI35" s="20">
        <f>SUM(C35:AH35)</f>
        <v>3897317.8000000003</v>
      </c>
    </row>
    <row r="36" spans="1:35" x14ac:dyDescent="0.3">
      <c r="A36" s="4"/>
      <c r="B36" s="5" t="s">
        <v>51</v>
      </c>
      <c r="C36" s="30">
        <v>16089.800000000001</v>
      </c>
      <c r="D36" s="8">
        <v>26139.3</v>
      </c>
      <c r="E36" s="8">
        <v>9505.4</v>
      </c>
      <c r="F36" s="8">
        <v>25058.799999999999</v>
      </c>
      <c r="G36" s="8">
        <v>610.20000000000005</v>
      </c>
      <c r="H36" s="8">
        <v>267587.09999999998</v>
      </c>
      <c r="I36" s="8">
        <v>15835.5</v>
      </c>
      <c r="J36" s="8">
        <v>235.2</v>
      </c>
      <c r="K36" s="8">
        <v>8238.2000000000007</v>
      </c>
      <c r="L36" s="8">
        <v>4508.3999999999996</v>
      </c>
      <c r="M36" s="31">
        <v>8173.8</v>
      </c>
      <c r="N36" s="30">
        <v>57969.7</v>
      </c>
      <c r="O36" s="8">
        <v>15757.1</v>
      </c>
      <c r="P36" s="8">
        <v>290</v>
      </c>
      <c r="Q36" s="8">
        <v>38666.300000000003</v>
      </c>
      <c r="R36" s="8">
        <v>24924.199999999997</v>
      </c>
      <c r="S36" s="8">
        <v>187202.80000000002</v>
      </c>
      <c r="T36" s="8">
        <v>21627.399999999998</v>
      </c>
      <c r="U36" s="8">
        <v>14362.4</v>
      </c>
      <c r="V36" s="8">
        <v>4655.5</v>
      </c>
      <c r="W36" s="8">
        <v>0</v>
      </c>
      <c r="X36" s="31">
        <v>8825.4</v>
      </c>
      <c r="Y36" s="8">
        <v>289600.7</v>
      </c>
      <c r="Z36" s="8">
        <v>625.1</v>
      </c>
      <c r="AA36" s="8">
        <v>0</v>
      </c>
      <c r="AB36" s="8">
        <v>5350.4</v>
      </c>
      <c r="AC36" s="8">
        <v>69.399999999999991</v>
      </c>
      <c r="AD36" s="8">
        <v>0.1</v>
      </c>
      <c r="AE36" s="8">
        <v>148153.4</v>
      </c>
      <c r="AF36" s="8">
        <v>10243.200000000001</v>
      </c>
      <c r="AG36" s="8">
        <v>16243.7</v>
      </c>
      <c r="AH36" s="8">
        <v>4658.5</v>
      </c>
      <c r="AI36" s="21">
        <f>SUM(C36:AH36)</f>
        <v>1231207</v>
      </c>
    </row>
    <row r="37" spans="1:35" x14ac:dyDescent="0.3">
      <c r="A37" s="4"/>
      <c r="B37" s="5" t="s">
        <v>52</v>
      </c>
      <c r="C37" s="30">
        <v>1419.1</v>
      </c>
      <c r="D37" s="8">
        <v>3132.9</v>
      </c>
      <c r="E37" s="8">
        <v>37619.300000000003</v>
      </c>
      <c r="F37" s="8">
        <v>308390.3</v>
      </c>
      <c r="G37" s="8">
        <v>10.5</v>
      </c>
      <c r="H37" s="8">
        <v>393466.1</v>
      </c>
      <c r="I37" s="8">
        <v>21801.5</v>
      </c>
      <c r="J37" s="8">
        <v>237.7</v>
      </c>
      <c r="K37" s="8">
        <v>17117.7</v>
      </c>
      <c r="L37" s="8">
        <v>1978.3</v>
      </c>
      <c r="M37" s="31">
        <v>154969.1</v>
      </c>
      <c r="N37" s="30">
        <v>21316.3</v>
      </c>
      <c r="O37" s="8">
        <v>1723.6</v>
      </c>
      <c r="P37" s="8">
        <v>967.6</v>
      </c>
      <c r="Q37" s="8">
        <v>21530.9</v>
      </c>
      <c r="R37" s="8">
        <v>3382.3</v>
      </c>
      <c r="S37" s="8">
        <v>1287222.3</v>
      </c>
      <c r="T37" s="8">
        <v>7456.3</v>
      </c>
      <c r="U37" s="8">
        <v>0</v>
      </c>
      <c r="V37" s="8">
        <v>2308.3000000000002</v>
      </c>
      <c r="W37" s="8">
        <v>0</v>
      </c>
      <c r="X37" s="31">
        <v>11327.7</v>
      </c>
      <c r="Y37" s="8">
        <v>4156.1000000000004</v>
      </c>
      <c r="Z37" s="8">
        <v>0</v>
      </c>
      <c r="AA37" s="8">
        <v>0</v>
      </c>
      <c r="AB37" s="8">
        <v>8393.2000000000007</v>
      </c>
      <c r="AC37" s="8">
        <v>44.5</v>
      </c>
      <c r="AD37" s="8">
        <v>0</v>
      </c>
      <c r="AE37" s="8">
        <v>121815.7</v>
      </c>
      <c r="AF37" s="8">
        <v>12199.3</v>
      </c>
      <c r="AG37" s="8">
        <v>401.4</v>
      </c>
      <c r="AH37" s="8">
        <v>2926.5</v>
      </c>
      <c r="AI37" s="21">
        <f>SUM(C37:AH37)</f>
        <v>2447314.5</v>
      </c>
    </row>
    <row r="38" spans="1:35" x14ac:dyDescent="0.3">
      <c r="A38" s="4"/>
      <c r="B38" s="5" t="s">
        <v>53</v>
      </c>
      <c r="C38" s="30">
        <v>0</v>
      </c>
      <c r="D38" s="8">
        <v>0</v>
      </c>
      <c r="E38" s="8">
        <v>0</v>
      </c>
      <c r="F38" s="8">
        <v>0</v>
      </c>
      <c r="G38" s="8">
        <v>0</v>
      </c>
      <c r="H38" s="8">
        <v>218583.5</v>
      </c>
      <c r="I38" s="8">
        <v>0</v>
      </c>
      <c r="J38" s="8">
        <v>0</v>
      </c>
      <c r="K38" s="8">
        <v>0</v>
      </c>
      <c r="L38" s="8">
        <v>0</v>
      </c>
      <c r="M38" s="31">
        <v>0</v>
      </c>
      <c r="N38" s="30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212.8</v>
      </c>
      <c r="W38" s="8">
        <v>0</v>
      </c>
      <c r="X38" s="31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21">
        <f>SUM(C38:AH38)</f>
        <v>218796.3</v>
      </c>
    </row>
    <row r="39" spans="1:35" ht="6.75" customHeight="1" x14ac:dyDescent="0.3">
      <c r="A39" s="11"/>
      <c r="B39" s="12"/>
      <c r="C39" s="16"/>
      <c r="M39" s="15"/>
      <c r="N39" s="16"/>
      <c r="X39" s="15"/>
      <c r="AI39" s="19"/>
    </row>
    <row r="40" spans="1:35" x14ac:dyDescent="0.3">
      <c r="A40" s="2" t="s">
        <v>54</v>
      </c>
      <c r="B40" s="3" t="s">
        <v>55</v>
      </c>
      <c r="C40" s="28">
        <f>+C41+C42+C43</f>
        <v>163285.70000000001</v>
      </c>
      <c r="D40" s="9">
        <f>+D41+D42+D43</f>
        <v>29893.600000000002</v>
      </c>
      <c r="E40" s="9">
        <f t="shared" ref="E40:AH40" si="25">+E41+E42+E43</f>
        <v>49853.3</v>
      </c>
      <c r="F40" s="9">
        <f t="shared" si="25"/>
        <v>393358.9</v>
      </c>
      <c r="G40" s="9">
        <f t="shared" si="25"/>
        <v>10461</v>
      </c>
      <c r="H40" s="9">
        <f t="shared" si="25"/>
        <v>686541.5</v>
      </c>
      <c r="I40" s="9">
        <f t="shared" si="25"/>
        <v>26427.1</v>
      </c>
      <c r="J40" s="9">
        <f t="shared" ref="J40" si="26">+J41+J42+J43</f>
        <v>253</v>
      </c>
      <c r="K40" s="9">
        <f t="shared" si="25"/>
        <v>16899.5</v>
      </c>
      <c r="L40" s="9">
        <f t="shared" si="25"/>
        <v>6673.4</v>
      </c>
      <c r="M40" s="29">
        <f t="shared" si="25"/>
        <v>232672.8</v>
      </c>
      <c r="N40" s="28">
        <f t="shared" si="25"/>
        <v>105836.1</v>
      </c>
      <c r="O40" s="9">
        <f t="shared" si="25"/>
        <v>18841.099999999999</v>
      </c>
      <c r="P40" s="9">
        <f t="shared" si="25"/>
        <v>0</v>
      </c>
      <c r="Q40" s="9">
        <f t="shared" si="25"/>
        <v>91127.5</v>
      </c>
      <c r="R40" s="9">
        <f t="shared" si="25"/>
        <v>15350.2</v>
      </c>
      <c r="S40" s="9">
        <f t="shared" si="25"/>
        <v>1570860.7</v>
      </c>
      <c r="T40" s="9">
        <f t="shared" si="25"/>
        <v>84852.2</v>
      </c>
      <c r="U40" s="9">
        <f t="shared" si="25"/>
        <v>3613.7</v>
      </c>
      <c r="V40" s="9">
        <f t="shared" si="25"/>
        <v>5040.7</v>
      </c>
      <c r="W40" s="9">
        <f t="shared" si="25"/>
        <v>584.79999999999995</v>
      </c>
      <c r="X40" s="29">
        <f t="shared" si="25"/>
        <v>32848.9</v>
      </c>
      <c r="Y40" s="9">
        <f t="shared" si="25"/>
        <v>184190.6</v>
      </c>
      <c r="Z40" s="9">
        <f t="shared" si="25"/>
        <v>5155.2</v>
      </c>
      <c r="AA40" s="9">
        <f t="shared" si="25"/>
        <v>33.299999999999997</v>
      </c>
      <c r="AB40" s="9">
        <f t="shared" si="25"/>
        <v>22911.3</v>
      </c>
      <c r="AC40" s="9">
        <f t="shared" si="25"/>
        <v>360.09999999999997</v>
      </c>
      <c r="AD40" s="9">
        <f t="shared" si="25"/>
        <v>489.9</v>
      </c>
      <c r="AE40" s="9">
        <f t="shared" si="25"/>
        <v>239336.90000000002</v>
      </c>
      <c r="AF40" s="9">
        <f t="shared" si="25"/>
        <v>13840.1</v>
      </c>
      <c r="AG40" s="9">
        <f t="shared" si="25"/>
        <v>10980.3</v>
      </c>
      <c r="AH40" s="9">
        <f t="shared" si="25"/>
        <v>9919.9</v>
      </c>
      <c r="AI40" s="20">
        <f>SUM(C40:AH40)</f>
        <v>4032493.3000000003</v>
      </c>
    </row>
    <row r="41" spans="1:35" x14ac:dyDescent="0.3">
      <c r="A41" s="4"/>
      <c r="B41" s="5" t="s">
        <v>56</v>
      </c>
      <c r="C41" s="30">
        <v>117951.6</v>
      </c>
      <c r="D41" s="8">
        <v>16604.400000000001</v>
      </c>
      <c r="E41" s="8">
        <v>39368.6</v>
      </c>
      <c r="F41" s="8">
        <v>291357.40000000002</v>
      </c>
      <c r="G41" s="8">
        <v>7011.7</v>
      </c>
      <c r="H41" s="8">
        <v>243607.9</v>
      </c>
      <c r="I41" s="8">
        <v>21124.3</v>
      </c>
      <c r="J41" s="8">
        <v>253</v>
      </c>
      <c r="K41" s="8">
        <v>16899.5</v>
      </c>
      <c r="L41" s="8">
        <v>4797.5</v>
      </c>
      <c r="M41" s="31">
        <v>129793.5</v>
      </c>
      <c r="N41" s="30">
        <v>89672.3</v>
      </c>
      <c r="O41" s="8">
        <v>15043.9</v>
      </c>
      <c r="P41" s="8">
        <v>0</v>
      </c>
      <c r="Q41" s="8">
        <v>85805.3</v>
      </c>
      <c r="R41" s="8">
        <v>14846.7</v>
      </c>
      <c r="S41" s="8">
        <v>1314236.8</v>
      </c>
      <c r="T41" s="8">
        <v>4239.3999999999996</v>
      </c>
      <c r="U41" s="8">
        <v>3613.7</v>
      </c>
      <c r="V41" s="8">
        <v>4773.8</v>
      </c>
      <c r="W41" s="8">
        <v>584.79999999999995</v>
      </c>
      <c r="X41" s="31">
        <v>19680.3</v>
      </c>
      <c r="Y41" s="8">
        <v>48018.6</v>
      </c>
      <c r="Z41" s="8">
        <v>5037.7</v>
      </c>
      <c r="AA41" s="8">
        <v>33.299999999999997</v>
      </c>
      <c r="AB41" s="8">
        <v>21199.7</v>
      </c>
      <c r="AC41" s="8">
        <v>303.7</v>
      </c>
      <c r="AD41" s="8">
        <v>489.9</v>
      </c>
      <c r="AE41" s="8">
        <v>224900.2</v>
      </c>
      <c r="AF41" s="8">
        <v>13790.6</v>
      </c>
      <c r="AG41" s="8">
        <v>9515.5</v>
      </c>
      <c r="AH41" s="8">
        <v>8097.8</v>
      </c>
      <c r="AI41" s="21">
        <f>SUM(C41:AH41)</f>
        <v>2772653.4000000004</v>
      </c>
    </row>
    <row r="42" spans="1:35" x14ac:dyDescent="0.3">
      <c r="A42" s="4"/>
      <c r="B42" s="5" t="s">
        <v>57</v>
      </c>
      <c r="C42" s="30">
        <v>45334.1</v>
      </c>
      <c r="D42" s="8">
        <v>13289.2</v>
      </c>
      <c r="E42" s="8">
        <v>10484.700000000001</v>
      </c>
      <c r="F42" s="8">
        <v>102001.5</v>
      </c>
      <c r="G42" s="8">
        <v>3449.3</v>
      </c>
      <c r="H42" s="8">
        <v>277109.5</v>
      </c>
      <c r="I42" s="8">
        <v>5302.8</v>
      </c>
      <c r="J42" s="8">
        <v>0</v>
      </c>
      <c r="K42" s="8">
        <v>0</v>
      </c>
      <c r="L42" s="8">
        <v>1875.9</v>
      </c>
      <c r="M42" s="31">
        <v>102879.3</v>
      </c>
      <c r="N42" s="30">
        <v>16163.8</v>
      </c>
      <c r="O42" s="8">
        <v>3797.2</v>
      </c>
      <c r="P42" s="8">
        <v>0</v>
      </c>
      <c r="Q42" s="8">
        <v>5322.2</v>
      </c>
      <c r="R42" s="8">
        <v>503.5</v>
      </c>
      <c r="S42" s="8">
        <v>256623.9</v>
      </c>
      <c r="T42" s="8">
        <v>80612.800000000003</v>
      </c>
      <c r="U42" s="8">
        <v>0</v>
      </c>
      <c r="V42" s="8">
        <v>266.89999999999998</v>
      </c>
      <c r="W42" s="8">
        <v>0</v>
      </c>
      <c r="X42" s="31">
        <v>13168.6</v>
      </c>
      <c r="Y42" s="8">
        <v>136172</v>
      </c>
      <c r="Z42" s="8">
        <v>117.5</v>
      </c>
      <c r="AA42" s="8">
        <v>0</v>
      </c>
      <c r="AB42" s="8">
        <v>1711.6</v>
      </c>
      <c r="AC42" s="8">
        <v>56.4</v>
      </c>
      <c r="AD42" s="8">
        <v>0</v>
      </c>
      <c r="AE42" s="8">
        <v>14436.7</v>
      </c>
      <c r="AF42" s="8">
        <v>45.5</v>
      </c>
      <c r="AG42" s="8">
        <v>1464.8</v>
      </c>
      <c r="AH42" s="8">
        <v>1822.1</v>
      </c>
      <c r="AI42" s="21">
        <f>SUM(C42:AH42)</f>
        <v>1094011.8000000003</v>
      </c>
    </row>
    <row r="43" spans="1:35" ht="15" thickBot="1" x14ac:dyDescent="0.35">
      <c r="A43" s="13"/>
      <c r="B43" s="14" t="s">
        <v>58</v>
      </c>
      <c r="C43" s="32">
        <v>0</v>
      </c>
      <c r="D43" s="17">
        <v>0</v>
      </c>
      <c r="E43" s="17">
        <v>0</v>
      </c>
      <c r="F43" s="17">
        <v>0</v>
      </c>
      <c r="G43" s="17">
        <v>0</v>
      </c>
      <c r="H43" s="17">
        <v>165824.1</v>
      </c>
      <c r="I43" s="17">
        <v>0</v>
      </c>
      <c r="J43" s="17">
        <v>0</v>
      </c>
      <c r="K43" s="17">
        <v>0</v>
      </c>
      <c r="L43" s="17">
        <v>0</v>
      </c>
      <c r="M43" s="33">
        <v>0</v>
      </c>
      <c r="N43" s="32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33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4</v>
      </c>
      <c r="AG43" s="17">
        <v>0</v>
      </c>
      <c r="AH43" s="17">
        <v>0</v>
      </c>
      <c r="AI43" s="22">
        <f>SUM(C43:AH43)</f>
        <v>165828.1</v>
      </c>
    </row>
    <row r="44" spans="1:35" x14ac:dyDescent="0.3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3">
      <c r="Q45" s="18"/>
      <c r="AA45" s="18"/>
    </row>
    <row r="46" spans="1:35" x14ac:dyDescent="0.3">
      <c r="G46" s="18"/>
      <c r="Q46" s="18"/>
    </row>
  </sheetData>
  <mergeCells count="1">
    <mergeCell ref="A1:B1"/>
  </mergeCells>
  <printOptions horizontalCentered="1" verticalCentered="1"/>
  <pageMargins left="0.39370078740157483" right="0.39370078740157483" top="0.78740157480314965" bottom="0.78740157480314965" header="0" footer="0.39370078740157483"/>
  <pageSetup paperSize="9" scale="82" orientation="landscape" horizontalDpi="4294967294" verticalDpi="4294967294" r:id="rId1"/>
  <headerFooter>
    <oddHeader>&amp;CEjecución Presupuestaria de Empresas Públicas No Financieras
(En millones de pesos. Base Devengado) - Acumulado al 30-06-26</oddHeader>
    <oddFooter xml:space="preserve">&amp;L      Nota: datos provisorios suministrados por las empresas públicas. Fecha de corte de la información: 03/09/26. (*) Base Caja
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TRIMESTRE 2026</vt:lpstr>
      <vt:lpstr>'II TRIMESTRE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Fiamma Yamila</dc:creator>
  <cp:lastModifiedBy>Fiamma Coronel</cp:lastModifiedBy>
  <cp:lastPrinted>2026-09-21T19:03:06Z</cp:lastPrinted>
  <dcterms:created xsi:type="dcterms:W3CDTF">2020-07-08T18:07:03Z</dcterms:created>
  <dcterms:modified xsi:type="dcterms:W3CDTF">2026-09-21T19:03:13Z</dcterms:modified>
</cp:coreProperties>
</file>